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ТСО'!$M$18:$W$28</definedName>
    <definedName name="checkCell_List06_2_double_date">'Форма 4.10.2 | Т-ТЭ | ТСО'!$X$18:$X$28</definedName>
    <definedName name="checkCell_List06_2_unique_t">'Форма 4.10.2 | Т-ТЭ | ТСО'!$M$18:$M$28</definedName>
    <definedName name="checkCell_List06_2_unique_t1">'Форма 4.10.2 | Т-ТЭ | ТСО'!$Y$18:$Y$28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Т-гор.вода'!$M$18:$AB$29</definedName>
    <definedName name="checkCell_List06_5_double_date">'Форма 4.10.4 | Т-гор.вода'!$AC$18:$AC$29</definedName>
    <definedName name="checkCell_List06_5_unique_t">'Форма 4.10.4 | Т-гор.вода'!$M$18:$M$29</definedName>
    <definedName name="checkCell_List06_5_unique_t1">'Форма 4.10.4 | Т-гор.вода'!$AD$18:$AD$29</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et_union_hor!$O$103:$AA$108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et_union_hor!$AA$103:$AA$119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Территории!$P$11:$P$15</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ТСО'!$V$18:$V$28</definedName>
    <definedName name="List06_2_note">'Форма 4.10.2 | Т-ТЭ | ТСО'!$W$18:$W$28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DP">'Форма 4.10.4 | Т-гор.вода'!$11:$11</definedName>
    <definedName name="List06_5_MC">'Форма 4.10.4 | Т-гор.вода'!$O$18:$O$29</definedName>
    <definedName name="List06_5_MC2">'Форма 4.10.4 | Т-гор.вода'!$AA$18:$AA$29</definedName>
    <definedName name="List06_5_note">'Форма 4.10.4 | Т-гор.вода'!$AB$18:$AB$29</definedName>
    <definedName name="List06_5_Period">'Форма 4.10.4 | Т-гор.вода'!$O$18:$Z$29</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тарифов'!$N$20:$N$36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ТСО'!$V$13:$V$28</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Т-гор.вода'!$AA$14:$AA$29</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REESTR_ORG!$A$2:$J$164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71" i="612"/>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M8" i="628" l="1"/>
  <c r="O8"/>
  <c r="M9"/>
  <c r="O9"/>
  <c r="O17"/>
  <c r="P17" s="1"/>
  <c r="Q17" s="1"/>
  <c r="R17" s="1"/>
  <c r="S17" s="1"/>
  <c r="T17" s="1"/>
  <c r="U17" s="1"/>
  <c r="V17" s="1"/>
  <c r="W17" s="1"/>
  <c r="X17" s="1"/>
  <c r="Z17" s="1"/>
  <c r="AB17" s="1"/>
  <c r="L18"/>
  <c r="O18"/>
  <c r="L19"/>
  <c r="L20"/>
  <c r="L21"/>
  <c r="L23"/>
  <c r="AE24"/>
  <c r="AD23"/>
  <c r="L24"/>
  <c r="V24"/>
  <c r="AC24"/>
  <c r="AF25"/>
  <c r="M8" i="627"/>
  <c r="O8"/>
  <c r="M9"/>
  <c r="O9"/>
  <c r="O17"/>
  <c r="P17" s="1"/>
  <c r="Q17" s="1"/>
  <c r="R17" s="1"/>
  <c r="S17" s="1"/>
  <c r="U17" s="1"/>
  <c r="V17" s="1"/>
  <c r="W17" s="1"/>
  <c r="L18"/>
  <c r="O18"/>
  <c r="L19"/>
  <c r="L20"/>
  <c r="L21"/>
  <c r="L23"/>
  <c r="Z24"/>
  <c r="Y23"/>
  <c r="L24"/>
  <c r="Q25"/>
  <c r="X24"/>
  <c r="M8" i="625"/>
  <c r="O8"/>
  <c r="M9"/>
  <c r="O9"/>
  <c r="N17"/>
  <c r="O17" s="1"/>
  <c r="P17" s="1"/>
  <c r="Q17" s="1"/>
  <c r="R17" s="1"/>
  <c r="S17" s="1"/>
  <c r="U17" s="1"/>
  <c r="V17" s="1"/>
  <c r="W17" s="1"/>
  <c r="L18"/>
  <c r="O18"/>
  <c r="Z18"/>
  <c r="L19"/>
  <c r="Z19"/>
  <c r="L20"/>
  <c r="Z20"/>
  <c r="L21"/>
  <c r="Z21"/>
  <c r="L22"/>
  <c r="Z22"/>
  <c r="L23"/>
  <c r="Z23"/>
  <c r="L24"/>
  <c r="Q25"/>
  <c r="X24"/>
  <c r="Z24"/>
  <c r="Z25"/>
  <c r="Z26"/>
  <c r="Z27"/>
  <c r="Z28"/>
  <c r="F25" i="649"/>
  <c r="H24"/>
  <c r="F24"/>
  <c r="H23"/>
  <c r="F23"/>
  <c r="F22"/>
  <c r="H21"/>
  <c r="F21"/>
  <c r="H20"/>
  <c r="F20"/>
  <c r="F19"/>
  <c r="H18"/>
  <c r="F18"/>
  <c r="H17"/>
  <c r="F17"/>
  <c r="F16"/>
  <c r="H15"/>
  <c r="F15"/>
  <c r="H14"/>
  <c r="F14"/>
  <c r="H12"/>
  <c r="H11"/>
  <c r="H9"/>
  <c r="H8"/>
  <c r="H7"/>
  <c r="H24" i="645"/>
  <c r="H21"/>
  <c r="H20"/>
  <c r="H23"/>
  <c r="H18"/>
  <c r="H15"/>
  <c r="H14"/>
  <c r="H17"/>
  <c r="H12"/>
  <c r="H9"/>
  <c r="H8"/>
  <c r="F51" i="647"/>
  <c r="E51"/>
  <c r="F44"/>
  <c r="E44"/>
  <c r="F37"/>
  <c r="E37"/>
  <c r="F30"/>
  <c r="E30"/>
  <c r="F21"/>
  <c r="E21"/>
  <c r="F49"/>
  <c r="E49"/>
  <c r="F42"/>
  <c r="E42"/>
  <c r="F35"/>
  <c r="E35"/>
  <c r="F28"/>
  <c r="E28"/>
  <c r="F19"/>
  <c r="E19"/>
  <c r="F47"/>
  <c r="E47"/>
  <c r="F40"/>
  <c r="E40"/>
  <c r="F33"/>
  <c r="E33"/>
  <c r="F26"/>
  <c r="E26"/>
  <c r="F17"/>
  <c r="E17"/>
  <c r="H12" i="616"/>
  <c r="H9"/>
  <c r="H8"/>
  <c r="H12" i="637"/>
  <c r="H9"/>
  <c r="H8"/>
  <c r="H12" i="614"/>
  <c r="H9"/>
  <c r="H8"/>
  <c r="R14" i="601"/>
  <c r="H13" i="649" s="1"/>
  <c r="R13" i="601"/>
  <c r="R12"/>
  <c r="P12"/>
  <c r="F13" i="649"/>
  <c r="F12"/>
  <c r="F11"/>
  <c r="F10"/>
  <c r="F9"/>
  <c r="F8"/>
  <c r="F20" i="645"/>
  <c r="F22"/>
  <c r="F25"/>
  <c r="F21"/>
  <c r="F23"/>
  <c r="F24"/>
  <c r="F15"/>
  <c r="F17"/>
  <c r="F18"/>
  <c r="F14"/>
  <c r="F16"/>
  <c r="F19"/>
  <c r="M14" i="601"/>
  <c r="M13"/>
  <c r="M12"/>
  <c r="B2" i="525"/>
  <c r="B3"/>
  <c r="H13" i="614" l="1"/>
  <c r="H13" i="616"/>
  <c r="H13" i="645"/>
  <c r="H25"/>
  <c r="H25" i="649"/>
  <c r="H19"/>
  <c r="H13" i="637"/>
  <c r="H19" i="645"/>
  <c r="M8" i="624"/>
  <c r="O8"/>
  <c r="M9"/>
  <c r="O9"/>
  <c r="N17"/>
  <c r="O17" s="1"/>
  <c r="P17" s="1"/>
  <c r="Q17" s="1"/>
  <c r="R17" s="1"/>
  <c r="S17" s="1"/>
  <c r="U17" s="1"/>
  <c r="V17" s="1"/>
  <c r="W17" s="1"/>
  <c r="Z18"/>
  <c r="Z19"/>
  <c r="Z20"/>
  <c r="Z21"/>
  <c r="Z22"/>
  <c r="Z23"/>
  <c r="Q25"/>
  <c r="Z24"/>
  <c r="Z25"/>
  <c r="Z26"/>
  <c r="Z27"/>
  <c r="Z28"/>
  <c r="Z29"/>
  <c r="Z30"/>
  <c r="Z31"/>
  <c r="L23"/>
  <c r="L22"/>
  <c r="L20"/>
  <c r="L19"/>
  <c r="L21"/>
  <c r="X24"/>
  <c r="L18"/>
  <c r="L24"/>
  <c r="F8" i="647" l="1"/>
  <c r="E8"/>
  <c r="F7"/>
  <c r="E7"/>
  <c r="H11" i="645"/>
  <c r="H7"/>
  <c r="F10"/>
  <c r="F9"/>
  <c r="F12"/>
  <c r="F13"/>
  <c r="F11"/>
  <c r="F8"/>
  <c r="O9" i="632" l="1"/>
  <c r="M9"/>
  <c r="O8"/>
  <c r="M8"/>
  <c r="N9" i="633"/>
  <c r="M9"/>
  <c r="N8"/>
  <c r="M8"/>
  <c r="O9" i="630"/>
  <c r="M9"/>
  <c r="O8"/>
  <c r="M8"/>
  <c r="O9" i="629"/>
  <c r="M9"/>
  <c r="O8"/>
  <c r="M8"/>
  <c r="O9" i="631"/>
  <c r="M9"/>
  <c r="O8"/>
  <c r="M8"/>
  <c r="O11" i="640"/>
  <c r="M11"/>
  <c r="O10"/>
  <c r="M10"/>
  <c r="O11" i="626"/>
  <c r="M11"/>
  <c r="O10"/>
  <c r="M10"/>
  <c r="O9" i="642"/>
  <c r="M9"/>
  <c r="O8"/>
  <c r="M8"/>
  <c r="E3" i="437"/>
  <c r="E2"/>
  <c r="O18" i="632" l="1"/>
  <c r="P18" s="1"/>
  <c r="Q18" s="1"/>
  <c r="R18" s="1"/>
  <c r="S18" s="1"/>
  <c r="T18" s="1"/>
  <c r="V18" s="1"/>
  <c r="R24"/>
  <c r="L19"/>
  <c r="L23"/>
  <c r="L22"/>
  <c r="Y23"/>
  <c r="L21"/>
  <c r="L20"/>
  <c r="X18" l="1"/>
  <c r="M12" i="550"/>
  <c r="Z250" i="471" l="1"/>
  <c r="Z249"/>
  <c r="Z248"/>
  <c r="Z247"/>
  <c r="Z246"/>
  <c r="Z245"/>
  <c r="Z244"/>
  <c r="Q244"/>
  <c r="Z243"/>
  <c r="Z242"/>
  <c r="Z241"/>
  <c r="Z240"/>
  <c r="Z239"/>
  <c r="Z238"/>
  <c r="Z237"/>
  <c r="H11" i="643"/>
  <c r="H7"/>
  <c r="Z31" i="642"/>
  <c r="Z30"/>
  <c r="Z29"/>
  <c r="Z28"/>
  <c r="Z27"/>
  <c r="Z26"/>
  <c r="Z25"/>
  <c r="Q25"/>
  <c r="Z24"/>
  <c r="Z23"/>
  <c r="Z22"/>
  <c r="Z21"/>
  <c r="Z20"/>
  <c r="Z19"/>
  <c r="Z18"/>
  <c r="N17"/>
  <c r="O17" s="1"/>
  <c r="P17" s="1"/>
  <c r="Q17" s="1"/>
  <c r="R17" s="1"/>
  <c r="S17" s="1"/>
  <c r="U17" s="1"/>
  <c r="L18"/>
  <c r="L24"/>
  <c r="F11" i="643"/>
  <c r="L19" i="642"/>
  <c r="L21"/>
  <c r="X24"/>
  <c r="F12" i="643"/>
  <c r="L22" i="642"/>
  <c r="F9" i="643"/>
  <c r="F8"/>
  <c r="F10"/>
  <c r="F13"/>
  <c r="L23" i="642"/>
  <c r="L20"/>
  <c r="L238" i="471"/>
  <c r="L240"/>
  <c r="X243"/>
  <c r="L237"/>
  <c r="L239"/>
  <c r="L241"/>
  <c r="L243"/>
  <c r="L242"/>
  <c r="V17" i="642" l="1"/>
  <c r="W17" s="1"/>
  <c r="H11" i="641" l="1"/>
  <c r="H7"/>
  <c r="Z232" i="471"/>
  <c r="Z231"/>
  <c r="Z230"/>
  <c r="Z229"/>
  <c r="Z228"/>
  <c r="Z227"/>
  <c r="Z226"/>
  <c r="Q226"/>
  <c r="Z225"/>
  <c r="Z224"/>
  <c r="Z223"/>
  <c r="Z222"/>
  <c r="Z221"/>
  <c r="Z220"/>
  <c r="Z219"/>
  <c r="Z33" i="640"/>
  <c r="Z32"/>
  <c r="Z31"/>
  <c r="Z30"/>
  <c r="Z29"/>
  <c r="Z28"/>
  <c r="Z27"/>
  <c r="Q27"/>
  <c r="Z26"/>
  <c r="Z25"/>
  <c r="Z24"/>
  <c r="Z23"/>
  <c r="Z22"/>
  <c r="Z21"/>
  <c r="Z20"/>
  <c r="N19"/>
  <c r="O19" s="1"/>
  <c r="P19" s="1"/>
  <c r="Q19" s="1"/>
  <c r="R19" s="1"/>
  <c r="S19" s="1"/>
  <c r="U19" s="1"/>
  <c r="L21"/>
  <c r="L26"/>
  <c r="F10" i="641"/>
  <c r="X26" i="640"/>
  <c r="F8" i="641"/>
  <c r="L23" i="640"/>
  <c r="F12" i="641"/>
  <c r="L25" i="640"/>
  <c r="F13" i="641"/>
  <c r="F9"/>
  <c r="L24" i="640"/>
  <c r="F11" i="641"/>
  <c r="L20" i="640"/>
  <c r="L22"/>
  <c r="L223" i="471"/>
  <c r="L220"/>
  <c r="L221"/>
  <c r="X225"/>
  <c r="L225"/>
  <c r="L224"/>
  <c r="L222"/>
  <c r="L219"/>
  <c r="V19" i="640" l="1"/>
  <c r="W19" s="1"/>
  <c r="AA197" i="471" l="1"/>
  <c r="AI196"/>
  <c r="R183"/>
  <c r="V119"/>
  <c r="AF110"/>
  <c r="AE109"/>
  <c r="V109"/>
  <c r="Q149"/>
  <c r="Z148"/>
  <c r="Q131"/>
  <c r="Z130"/>
  <c r="Q92"/>
  <c r="Z91"/>
  <c r="Q167"/>
  <c r="Z166"/>
  <c r="AA165"/>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7" i="630"/>
  <c r="P17" s="1"/>
  <c r="Q17" s="1"/>
  <c r="R17" s="1"/>
  <c r="S17" s="1"/>
  <c r="U17" s="1"/>
  <c r="V17" s="1"/>
  <c r="F13" i="635"/>
  <c r="F10" i="638"/>
  <c r="F9" i="635"/>
  <c r="F12" i="638"/>
  <c r="F11" i="639"/>
  <c r="F9" i="638"/>
  <c r="F8"/>
  <c r="F13" i="634"/>
  <c r="F8"/>
  <c r="F13" i="638"/>
  <c r="F12" i="636"/>
  <c r="F11" i="634"/>
  <c r="F10" i="636"/>
  <c r="F8" i="639"/>
  <c r="F9"/>
  <c r="F12" i="634"/>
  <c r="F8" i="636"/>
  <c r="F12" i="635"/>
  <c r="F10"/>
  <c r="F12" i="639"/>
  <c r="F11" i="635"/>
  <c r="F10" i="634"/>
  <c r="F9"/>
  <c r="F9" i="636"/>
  <c r="F11"/>
  <c r="F10" i="639"/>
  <c r="F13"/>
  <c r="F11" i="638"/>
  <c r="F13" i="636"/>
  <c r="F8" i="635"/>
  <c r="L91" i="471"/>
  <c r="L105"/>
  <c r="L106"/>
  <c r="L119"/>
  <c r="L161"/>
  <c r="L87"/>
  <c r="AD108"/>
  <c r="L68"/>
  <c r="L36"/>
  <c r="X166"/>
  <c r="L125"/>
  <c r="Y182"/>
  <c r="L72"/>
  <c r="X91"/>
  <c r="L192"/>
  <c r="L166"/>
  <c r="L145"/>
  <c r="L51"/>
  <c r="L147"/>
  <c r="L73"/>
  <c r="L126"/>
  <c r="L196"/>
  <c r="L194"/>
  <c r="X148"/>
  <c r="L31"/>
  <c r="X55"/>
  <c r="L193"/>
  <c r="L49"/>
  <c r="L143"/>
  <c r="L70"/>
  <c r="L53"/>
  <c r="Y165"/>
  <c r="L148"/>
  <c r="L86"/>
  <c r="X37"/>
  <c r="L33"/>
  <c r="L181"/>
  <c r="Y129"/>
  <c r="L109"/>
  <c r="L163"/>
  <c r="L179"/>
  <c r="X73"/>
  <c r="L142"/>
  <c r="L144"/>
  <c r="L164"/>
  <c r="L129"/>
  <c r="L69"/>
  <c r="L90"/>
  <c r="Y90"/>
  <c r="L88"/>
  <c r="L178"/>
  <c r="L127"/>
  <c r="L32"/>
  <c r="L34"/>
  <c r="L124"/>
  <c r="X130"/>
  <c r="L160"/>
  <c r="L180"/>
  <c r="L182"/>
  <c r="L52"/>
  <c r="L35"/>
  <c r="L130"/>
  <c r="L165"/>
  <c r="L67"/>
  <c r="L37"/>
  <c r="L54"/>
  <c r="L104"/>
  <c r="Y147"/>
  <c r="L85"/>
  <c r="L162"/>
  <c r="L71"/>
  <c r="L50"/>
  <c r="L103"/>
  <c r="L108"/>
  <c r="L195"/>
  <c r="AH196"/>
  <c r="L55"/>
  <c r="AC119"/>
  <c r="AC109"/>
  <c r="F12" i="637"/>
  <c r="F8"/>
  <c r="F13"/>
  <c r="F10"/>
  <c r="F11"/>
  <c r="F9"/>
  <c r="Z33" i="626" l="1"/>
  <c r="Z32"/>
  <c r="Z31"/>
  <c r="Z30"/>
  <c r="Z29"/>
  <c r="Z28"/>
  <c r="Z27"/>
  <c r="Q27"/>
  <c r="Z26"/>
  <c r="Z25"/>
  <c r="Z24"/>
  <c r="Z23"/>
  <c r="Z22"/>
  <c r="Z21"/>
  <c r="Z20"/>
  <c r="N19"/>
  <c r="O19" s="1"/>
  <c r="P19" s="1"/>
  <c r="Q19" s="1"/>
  <c r="R19" s="1"/>
  <c r="S19" s="1"/>
  <c r="U19" s="1"/>
  <c r="L22"/>
  <c r="L20"/>
  <c r="L21"/>
  <c r="L23"/>
  <c r="X26"/>
  <c r="L25"/>
  <c r="L26"/>
  <c r="L24"/>
  <c r="V19" l="1"/>
  <c r="W19" s="1"/>
  <c r="AA24" i="633"/>
  <c r="AI23"/>
  <c r="N18"/>
  <c r="R18" s="1"/>
  <c r="Y18" s="1"/>
  <c r="Z18" s="1"/>
  <c r="AA18" s="1"/>
  <c r="AB18" s="1"/>
  <c r="AC18" s="1"/>
  <c r="AE18" s="1"/>
  <c r="Q25" i="631"/>
  <c r="Z24"/>
  <c r="AA23"/>
  <c r="O17"/>
  <c r="P17" s="1"/>
  <c r="Q17" s="1"/>
  <c r="R17" s="1"/>
  <c r="S17" s="1"/>
  <c r="Q25" i="630"/>
  <c r="Z24"/>
  <c r="W17"/>
  <c r="Y23" i="631"/>
  <c r="L18"/>
  <c r="X24" i="630"/>
  <c r="L20" i="631"/>
  <c r="L18" i="630"/>
  <c r="L23"/>
  <c r="L22" i="633"/>
  <c r="AH23"/>
  <c r="L19" i="630"/>
  <c r="L22" i="631"/>
  <c r="L24" i="630"/>
  <c r="L20" i="633"/>
  <c r="L23" i="631"/>
  <c r="L20" i="630"/>
  <c r="L21" i="631"/>
  <c r="L21" i="630"/>
  <c r="L24" i="631"/>
  <c r="L19"/>
  <c r="L21" i="633"/>
  <c r="Y23" i="630"/>
  <c r="L19" i="633"/>
  <c r="X24" i="631"/>
  <c r="L23" i="633"/>
  <c r="AG18" l="1"/>
  <c r="U17" i="631"/>
  <c r="Q25" i="629"/>
  <c r="Z24"/>
  <c r="O17"/>
  <c r="P17" s="1"/>
  <c r="Q17" s="1"/>
  <c r="R17" s="1"/>
  <c r="L20"/>
  <c r="L24"/>
  <c r="Y23"/>
  <c r="X24"/>
  <c r="L23"/>
  <c r="L21"/>
  <c r="L18"/>
  <c r="L19"/>
  <c r="V17" i="631" l="1"/>
  <c r="W17" s="1"/>
  <c r="S17" i="629"/>
  <c r="U17" s="1"/>
  <c r="V17" s="1"/>
  <c r="W17" s="1"/>
  <c r="M291" i="471" l="1"/>
  <c r="R306"/>
  <c r="P296"/>
  <c r="R301"/>
  <c r="R296"/>
  <c r="H11" i="618"/>
  <c r="H7"/>
  <c r="H11" i="617"/>
  <c r="H7"/>
  <c r="H11" i="616"/>
  <c r="H7"/>
  <c r="H11" i="614"/>
  <c r="H7"/>
  <c r="H339" i="471"/>
  <c r="E29" i="205"/>
  <c r="F29"/>
  <c r="E326" i="471"/>
  <c r="E331"/>
  <c r="F11" i="617"/>
  <c r="F13"/>
  <c r="F11" i="618"/>
  <c r="F9"/>
  <c r="F10"/>
  <c r="F12"/>
  <c r="F9" i="617"/>
  <c r="F8"/>
  <c r="F12"/>
  <c r="F13" i="618"/>
  <c r="F10" i="617"/>
  <c r="F8" i="618"/>
  <c r="F337" i="471"/>
  <c r="F12" i="616"/>
  <c r="F11"/>
  <c r="M296" i="471"/>
  <c r="F340"/>
  <c r="F10" i="616"/>
  <c r="F9"/>
  <c r="F341" i="471"/>
  <c r="M306"/>
  <c r="F338"/>
  <c r="F336"/>
  <c r="F339"/>
  <c r="F8" i="616"/>
  <c r="F13"/>
  <c r="M301" i="471"/>
  <c r="F12" i="614"/>
  <c r="F13"/>
  <c r="F8"/>
  <c r="F11"/>
  <c r="F9"/>
  <c r="F10"/>
</calcChain>
</file>

<file path=xl/sharedStrings.xml><?xml version="1.0" encoding="utf-8"?>
<sst xmlns="http://schemas.openxmlformats.org/spreadsheetml/2006/main" count="4845" uniqueCount="2279">
  <si>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</si>
  <si>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</si>
  <si>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</si>
  <si>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</si>
  <si>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</si>
  <si>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</si>
  <si>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</si>
  <si>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</si>
  <si>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</si>
  <si>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</si>
  <si>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</si>
  <si>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</si>
  <si>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</si>
  <si>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</si>
  <si>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</si>
  <si>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</si>
  <si>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</si>
  <si>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</si>
  <si>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</si>
  <si>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</si>
  <si>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</si>
  <si>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</si>
  <si>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</si>
  <si>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</si>
  <si>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</si>
  <si>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</si>
  <si>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</si>
  <si>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</si>
  <si>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</si>
  <si>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</si>
  <si>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</si>
  <si>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</si>
  <si>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</si>
  <si>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</si>
  <si>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</si>
  <si>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</si>
  <si>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</si>
  <si>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</si>
  <si>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</si>
  <si>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</si>
  <si>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</si>
  <si>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</si>
  <si>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</si>
  <si>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</si>
  <si>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</si>
  <si>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</si>
  <si>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</si>
  <si>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</si>
  <si>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</si>
  <si>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</si>
  <si>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</si>
  <si>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</si>
  <si>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</si>
  <si>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</si>
  <si>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</si>
  <si>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</si>
  <si>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</si>
  <si>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</si>
  <si>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</si>
  <si>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</si>
  <si>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</si>
  <si>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</si>
  <si>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</si>
  <si>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</si>
  <si>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</si>
  <si>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</si>
  <si>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</si>
  <si>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</si>
  <si>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</si>
  <si>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</si>
  <si>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</si>
  <si>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</si>
  <si>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</si>
  <si>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</si>
  <si>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</si>
  <si>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</si>
  <si>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</si>
  <si>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</si>
  <si>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</si>
  <si>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</si>
  <si>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</si>
  <si>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</si>
  <si>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</si>
  <si>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</si>
  <si>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</si>
  <si>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</si>
  <si>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</si>
  <si>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</si>
  <si>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</si>
  <si>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</si>
  <si>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</si>
  <si>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</si>
  <si>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</si>
  <si>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</si>
  <si>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</si>
  <si>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</si>
  <si>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</si>
  <si>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</si>
  <si>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</si>
  <si>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</si>
  <si>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</si>
  <si>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</si>
  <si>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</si>
  <si>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</si>
  <si>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</si>
  <si>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</si>
  <si>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</si>
  <si>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</si>
  <si>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</si>
  <si>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</si>
  <si>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</si>
  <si>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</si>
  <si>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</si>
  <si>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</si>
  <si>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</si>
  <si>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</si>
  <si>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</si>
  <si>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</si>
  <si>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</si>
  <si>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</si>
  <si>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</si>
  <si>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</si>
  <si>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</si>
  <si>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</si>
  <si>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</si>
  <si>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</si>
  <si>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</si>
  <si>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</si>
  <si>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</si>
  <si>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</si>
  <si>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</si>
  <si>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</si>
  <si>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</si>
  <si>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</si>
  <si>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</si>
  <si>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</si>
  <si>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</si>
  <si>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</si>
  <si>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</si>
  <si>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</si>
  <si>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</si>
  <si>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</si>
  <si>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</si>
  <si>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</si>
  <si>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</si>
  <si>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</si>
  <si>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</si>
  <si>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</si>
  <si>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</si>
  <si>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</si>
  <si>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</si>
  <si>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</si>
  <si>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</si>
  <si>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</si>
  <si>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</si>
  <si>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</si>
  <si>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</si>
  <si>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</si>
  <si>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</si>
  <si>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</si>
  <si>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</si>
  <si>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</si>
  <si>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</si>
  <si>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</si>
  <si>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</si>
  <si>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</si>
  <si>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</si>
  <si>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</si>
  <si>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</si>
  <si>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</si>
  <si>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</si>
  <si>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</si>
  <si>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</si>
  <si>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</si>
  <si>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</si>
  <si>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</si>
  <si>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</si>
  <si>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</si>
  <si>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</si>
  <si>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</si>
  <si>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</si>
  <si>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</si>
  <si>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</si>
  <si>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</si>
  <si>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</si>
  <si>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</si>
  <si>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</si>
  <si>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</si>
  <si>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</si>
  <si>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</si>
  <si>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</si>
  <si>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</si>
  <si>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</si>
  <si>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</si>
  <si>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</si>
  <si>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</si>
  <si>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</si>
  <si>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</si>
  <si>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</si>
  <si>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</si>
  <si>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</si>
  <si>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</si>
  <si>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</si>
  <si>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</si>
  <si>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</si>
  <si>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</si>
  <si>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</si>
  <si>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</si>
  <si>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</si>
  <si>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</si>
  <si>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</si>
  <si>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</si>
  <si>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</si>
  <si>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</si>
  <si>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</si>
  <si>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</si>
  <si>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</si>
  <si>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</si>
  <si>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</si>
  <si>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</si>
  <si>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</si>
  <si>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</si>
  <si>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</si>
  <si>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</si>
  <si>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</si>
  <si>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</si>
  <si>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</si>
  <si>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</si>
  <si>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</si>
  <si>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</si>
  <si>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</si>
  <si>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</si>
  <si>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</si>
  <si>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</si>
  <si>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</si>
  <si>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</si>
  <si>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</si>
  <si>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</si>
  <si>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</si>
  <si>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</si>
  <si>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</si>
  <si>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</si>
  <si>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</si>
  <si>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</si>
  <si>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</si>
  <si>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</si>
  <si>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</si>
  <si>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</si>
  <si>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</si>
  <si>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</si>
  <si>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</si>
  <si>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</si>
  <si>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</si>
  <si>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</si>
  <si>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</si>
  <si>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</si>
  <si>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</si>
  <si>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</si>
  <si>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</si>
  <si>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</si>
  <si>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</si>
  <si>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</si>
  <si>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</si>
  <si>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</si>
  <si>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</si>
  <si>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</si>
  <si>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</si>
  <si>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</si>
  <si>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</si>
  <si>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</si>
  <si>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</si>
  <si>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</si>
  <si>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</si>
  <si>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</si>
  <si>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</si>
  <si>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</si>
  <si>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</si>
  <si>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</si>
  <si>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</si>
  <si>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</si>
  <si>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</si>
  <si>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</si>
  <si>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</si>
  <si>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</si>
  <si>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</si>
  <si>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</si>
  <si>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</si>
  <si>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</si>
  <si>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</si>
  <si>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</si>
  <si>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</si>
  <si>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</si>
  <si>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</si>
  <si>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</si>
  <si>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</si>
  <si>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</si>
  <si>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</si>
  <si>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</si>
  <si>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</si>
  <si>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</si>
  <si>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</si>
  <si>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</si>
  <si>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</si>
  <si>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</si>
  <si>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</si>
  <si>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</si>
  <si>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</si>
  <si>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</si>
  <si>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</si>
  <si>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</si>
  <si>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</si>
  <si>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</si>
  <si>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</si>
  <si>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</si>
  <si>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</si>
  <si>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</si>
  <si>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</si>
  <si>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</si>
  <si>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</si>
  <si>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</si>
  <si>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</si>
  <si>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</si>
  <si>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</si>
  <si>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</si>
  <si>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</si>
  <si>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</si>
  <si>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</si>
  <si>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</si>
  <si>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</si>
  <si>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</si>
  <si>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</si>
  <si>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</si>
  <si>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</si>
  <si>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</si>
  <si>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</si>
  <si>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</si>
  <si>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</si>
  <si>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</si>
  <si>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</si>
  <si>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</si>
  <si>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</si>
  <si>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</si>
  <si>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</si>
  <si>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</si>
  <si>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</si>
  <si>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</si>
  <si>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</si>
  <si>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</si>
  <si>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</si>
  <si>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</si>
  <si>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</si>
  <si>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</si>
  <si>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</si>
  <si>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</si>
  <si>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</si>
  <si>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</si>
  <si>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</si>
  <si>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</si>
  <si>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</si>
  <si>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</si>
  <si>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</si>
  <si>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</si>
  <si>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</si>
  <si>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</si>
  <si>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</si>
  <si>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</si>
  <si>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</si>
  <si>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</si>
  <si>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</si>
  <si>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</si>
  <si>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</si>
  <si>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</si>
  <si>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</si>
  <si>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</si>
  <si>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</si>
  <si>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</si>
  <si>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</si>
  <si>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</si>
  <si>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</si>
  <si>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</si>
  <si>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</si>
  <si>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</si>
  <si>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</si>
  <si>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</si>
  <si>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</si>
  <si>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</si>
  <si>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</si>
  <si>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</si>
  <si>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</si>
  <si>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</si>
  <si>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</si>
  <si>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</si>
  <si>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</si>
  <si>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</si>
  <si>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</si>
  <si>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</si>
  <si>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</si>
  <si>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</si>
  <si>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</si>
  <si>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</si>
  <si>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</si>
  <si>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</si>
  <si>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</si>
  <si>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</si>
  <si>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</si>
  <si>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</si>
  <si>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</si>
  <si>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</si>
  <si>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</si>
  <si>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</si>
  <si>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</si>
  <si>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</si>
  <si>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</si>
  <si>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</si>
  <si>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</si>
  <si>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</si>
  <si>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</si>
  <si>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</si>
  <si>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</si>
  <si>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</si>
  <si>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</si>
  <si>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</si>
  <si>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</si>
  <si>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</si>
  <si>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</si>
  <si>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</si>
  <si>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</si>
  <si>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</si>
  <si>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</si>
  <si>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</si>
  <si>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</si>
  <si>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</si>
  <si>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</si>
  <si>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</si>
  <si>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</si>
  <si>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</si>
  <si>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</si>
  <si>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</si>
  <si>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</si>
  <si>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</si>
  <si>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</si>
  <si>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</si>
  <si>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</si>
  <si>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</si>
  <si>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</si>
  <si>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</si>
  <si>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</si>
  <si>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</si>
  <si>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</si>
  <si>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</si>
  <si>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</si>
  <si>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</si>
  <si>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</si>
  <si>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</si>
  <si>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</si>
  <si>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</si>
  <si>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</si>
  <si>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</si>
  <si>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</si>
  <si>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</si>
  <si>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</si>
  <si>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</si>
  <si>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</si>
  <si>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</si>
  <si>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</si>
  <si>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</si>
  <si>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</si>
  <si>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</si>
  <si>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</si>
  <si>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</si>
  <si>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</si>
  <si>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</si>
  <si>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</si>
  <si>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</si>
  <si>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</si>
  <si>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</si>
  <si>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</si>
  <si>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</si>
  <si>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</si>
  <si>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</si>
  <si>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</si>
  <si>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</si>
  <si>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</si>
  <si>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</si>
  <si>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</si>
  <si>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</si>
  <si>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</si>
  <si>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</si>
  <si>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</si>
  <si>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</si>
  <si>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</si>
  <si>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</si>
  <si>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</si>
  <si>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</si>
  <si>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</si>
  <si>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</si>
  <si>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</si>
  <si>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</si>
  <si>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</si>
  <si>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</si>
  <si>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</si>
  <si>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</si>
  <si>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</si>
  <si>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</si>
  <si>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</si>
  <si>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</si>
  <si>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</si>
  <si>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</si>
  <si>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</si>
  <si>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</si>
  <si>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</si>
  <si>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</si>
  <si>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</si>
  <si>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</si>
  <si>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</si>
  <si>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</si>
  <si>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</si>
  <si>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</si>
  <si>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</si>
  <si>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</si>
  <si>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</si>
  <si>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</si>
  <si>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</si>
  <si>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</si>
  <si>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</si>
  <si>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</si>
  <si>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</si>
  <si>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</si>
  <si>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</si>
  <si>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</si>
  <si>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</si>
  <si>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</si>
  <si>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</si>
  <si>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</si>
  <si>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</si>
  <si>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</si>
  <si>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</si>
  <si>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</si>
  <si>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</si>
  <si>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</si>
  <si>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</si>
  <si>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</si>
  <si>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</si>
  <si>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</si>
  <si>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</si>
  <si>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</si>
  <si>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</si>
  <si>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</si>
  <si>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</si>
  <si>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</si>
  <si>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</si>
  <si>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</si>
  <si>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</si>
  <si>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</si>
  <si>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</si>
  <si>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</si>
  <si>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</si>
  <si>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</si>
  <si>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</si>
  <si>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</si>
  <si>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</si>
  <si>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</si>
  <si>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</si>
  <si>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</si>
  <si>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</si>
  <si>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</si>
  <si>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</si>
  <si>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</si>
  <si>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</si>
  <si>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</si>
  <si>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</si>
  <si>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</si>
  <si>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</si>
  <si>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</si>
  <si>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</si>
  <si>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</si>
  <si>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</si>
  <si>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</si>
  <si>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</si>
  <si>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</si>
  <si>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</si>
  <si>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</si>
  <si>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</si>
  <si>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</si>
  <si>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</si>
  <si>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</si>
  <si>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</si>
  <si>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</si>
  <si>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</si>
  <si>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</si>
  <si>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</si>
  <si>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</si>
  <si>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</si>
  <si>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</si>
  <si>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</si>
  <si>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</si>
  <si>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</si>
  <si>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</si>
  <si>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</si>
  <si>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</si>
  <si>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</si>
  <si>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</si>
  <si>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</si>
  <si>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</si>
  <si>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</si>
  <si>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</si>
  <si>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</si>
  <si>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</si>
  <si>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</si>
  <si>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</si>
  <si>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</si>
  <si>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</si>
  <si>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</si>
  <si>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</si>
  <si>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</si>
  <si>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</si>
  <si>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</si>
  <si>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</si>
  <si>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</si>
  <si>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</si>
  <si>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</si>
  <si>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</si>
  <si>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</si>
  <si>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</si>
  <si>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</si>
  <si>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</si>
  <si>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</si>
  <si>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</si>
  <si>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</si>
  <si>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</si>
  <si>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</si>
  <si>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</si>
  <si>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</si>
  <si>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</si>
  <si>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</si>
  <si>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</si>
  <si>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</si>
  <si>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</si>
  <si>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</si>
  <si>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</si>
  <si>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</si>
  <si>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</si>
  <si>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</si>
  <si>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</si>
  <si>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</si>
  <si>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</si>
  <si>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</si>
  <si>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</si>
  <si>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</si>
  <si>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</si>
  <si>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</si>
  <si>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</si>
  <si>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</si>
  <si>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</si>
  <si>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</si>
  <si>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</si>
  <si>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</si>
  <si>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</si>
  <si>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</si>
  <si>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</si>
  <si>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</si>
  <si>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</si>
  <si>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</si>
  <si>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</si>
  <si>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</si>
  <si>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</si>
  <si>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</si>
  <si>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</si>
  <si>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</si>
  <si>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</si>
  <si>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</si>
  <si>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</si>
  <si>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</si>
  <si>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</si>
  <si>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</si>
  <si>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</si>
  <si>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</si>
  <si>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</si>
  <si>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</si>
  <si>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</si>
  <si>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</si>
  <si>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</si>
  <si>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</si>
  <si>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</si>
  <si>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</si>
  <si>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</si>
  <si>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</si>
  <si>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</si>
  <si>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</si>
  <si>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</si>
  <si>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</si>
  <si>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</si>
  <si>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</si>
  <si>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</si>
  <si>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</si>
  <si>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</si>
  <si>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</si>
  <si>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</si>
  <si>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</si>
  <si>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</si>
  <si>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</si>
  <si>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</si>
  <si>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</si>
  <si>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</si>
  <si>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</si>
  <si>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</si>
  <si>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</si>
  <si>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</si>
  <si>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</si>
  <si>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</si>
  <si>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</si>
  <si>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</si>
  <si>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</si>
  <si>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</si>
  <si>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</si>
  <si>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</si>
  <si>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</si>
  <si>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</si>
  <si>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</si>
  <si>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</si>
  <si>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</si>
  <si>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</si>
  <si>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</si>
  <si>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</si>
  <si>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</si>
  <si>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</si>
  <si>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</si>
  <si>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</si>
  <si>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</si>
  <si>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</si>
  <si>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</si>
  <si>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</si>
  <si>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</si>
  <si>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</si>
  <si>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</si>
  <si>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</si>
  <si>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</si>
  <si>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</si>
  <si>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</si>
  <si>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</si>
  <si>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</si>
  <si>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</si>
  <si>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</si>
  <si>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</si>
  <si>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</si>
  <si>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</si>
  <si>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</si>
  <si>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</si>
  <si>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</si>
  <si>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</si>
  <si>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</si>
  <si>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</si>
  <si>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</si>
  <si>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</si>
  <si>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</si>
  <si>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</si>
  <si>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</si>
  <si>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</si>
  <si>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</si>
  <si>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</si>
  <si>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</si>
  <si>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\\Server3\VTS\Documents\PEO\Only PEO\отчеты в РСТ\2019\Предложение тарифы\FAS.JKH.OPEN.INFO.REQUEST.WARM(v1.0).BKP..xlsb</t>
  </si>
  <si>
    <t>Резервная копия создана: \\Server3\VTS\Documents\PEO\Only PEO\отчеты в РСТ\2019\Предложение тарифы\FAS.JKH.OPEN.INFO.REQUEST.WARM(v1.0).BKP..xlsb</t>
  </si>
  <si>
    <t>Создание книги для установки обновлений...</t>
  </si>
  <si>
    <t>Файл обновления загружен: \\Server3\VTS\Documents\PEO\Only PEO\отчеты в РСТ\2019\Предложение тарифы\UPDATE.FAS.JKH.OPEN.INFO.REQUEST.WARM.TO.1.0.1.14.xls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</si>
  <si>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</si>
  <si>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</si>
  <si>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</si>
  <si>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29.04.2019</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</si>
  <si>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</si>
  <si>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</si>
  <si>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</si>
  <si>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</si>
  <si>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</si>
  <si>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</si>
  <si>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</si>
  <si>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</si>
  <si>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</si>
  <si>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</si>
  <si>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</si>
  <si>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</si>
  <si>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</si>
  <si>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</si>
  <si>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</si>
  <si>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</si>
  <si>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</si>
  <si>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</si>
  <si>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</si>
  <si>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</si>
  <si>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</si>
  <si>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</si>
  <si>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</si>
  <si>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</si>
  <si>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</si>
  <si>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</si>
  <si>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</si>
  <si>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</si>
  <si>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</si>
  <si>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</si>
  <si>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</si>
  <si>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</si>
  <si>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</si>
  <si>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</si>
  <si>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</si>
  <si>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</si>
  <si>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</si>
  <si>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</si>
  <si>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</si>
  <si>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</si>
  <si>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</si>
  <si>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</si>
  <si>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</si>
  <si>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</si>
  <si>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</si>
  <si>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</si>
  <si>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</si>
  <si>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</si>
  <si>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</si>
  <si>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</si>
  <si>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</si>
  <si>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</si>
  <si>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</si>
  <si>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</si>
  <si>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</si>
  <si>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</si>
  <si>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</si>
  <si>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</si>
  <si>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</si>
  <si>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</si>
  <si>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</si>
  <si>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</si>
  <si>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</si>
  <si>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</si>
  <si>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</si>
  <si>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</si>
  <si>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</si>
  <si>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</si>
  <si>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</si>
  <si>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</si>
  <si>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</si>
  <si>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</si>
  <si>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</si>
  <si>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</si>
  <si>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</si>
  <si>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</si>
  <si>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</si>
  <si>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</si>
  <si>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</si>
  <si>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</si>
  <si>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</si>
  <si>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</si>
  <si>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</si>
  <si>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</si>
  <si>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</si>
  <si>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</si>
  <si>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</si>
  <si>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</si>
  <si>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</si>
  <si>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</si>
  <si>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</si>
  <si>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</si>
  <si>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</si>
  <si>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</si>
  <si>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</si>
  <si>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</si>
  <si>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</si>
  <si>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</si>
  <si>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</si>
  <si>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</si>
  <si>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</si>
  <si>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</si>
  <si>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</si>
  <si>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</si>
  <si>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</si>
  <si>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</si>
  <si>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</si>
  <si>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</si>
  <si>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</si>
  <si>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</si>
  <si>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</si>
  <si>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</si>
  <si>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</si>
  <si>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</si>
  <si>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</si>
  <si>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</si>
  <si>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</si>
  <si>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</si>
  <si>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</si>
  <si>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</si>
  <si>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</si>
  <si>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</si>
  <si>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</si>
  <si>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</si>
  <si>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</si>
  <si>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</si>
  <si>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</si>
  <si>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</si>
  <si>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</si>
  <si>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</si>
  <si>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</si>
  <si>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</si>
  <si>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</si>
  <si>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</si>
  <si>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</si>
  <si>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</si>
  <si>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</si>
  <si>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</si>
  <si>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</si>
  <si>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</si>
  <si>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</si>
  <si>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</si>
  <si>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</si>
  <si>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</si>
  <si>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</si>
  <si>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</si>
  <si>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</si>
  <si>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</si>
  <si>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</si>
  <si>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</si>
  <si>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</si>
  <si>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</si>
  <si>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</si>
  <si>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</si>
  <si>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</si>
  <si>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</si>
  <si>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</si>
  <si>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</si>
  <si>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</si>
  <si>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</si>
  <si>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</si>
  <si>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</si>
  <si>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</si>
  <si>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</si>
  <si>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</si>
  <si>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</si>
  <si>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</si>
  <si>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</si>
  <si>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</si>
  <si>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</si>
  <si>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</si>
  <si>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</si>
  <si>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</si>
  <si>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</si>
  <si>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</si>
  <si>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</si>
  <si>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</si>
  <si>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</si>
  <si>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</si>
  <si>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</si>
  <si>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</si>
  <si>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</si>
  <si>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</si>
  <si>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</si>
  <si>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</si>
  <si>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</si>
  <si>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</si>
  <si>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</si>
  <si>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</si>
  <si>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</si>
  <si>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</si>
  <si>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</si>
  <si>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</si>
  <si>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</si>
  <si>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</si>
  <si>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</si>
  <si>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</si>
  <si>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</si>
  <si>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</si>
  <si>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</si>
  <si>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</si>
  <si>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</si>
  <si>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</si>
  <si>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</si>
  <si>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</si>
  <si>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</si>
  <si>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</si>
  <si>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</si>
  <si>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</si>
  <si>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</si>
  <si>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</si>
  <si>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</si>
  <si>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</si>
  <si>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</si>
  <si>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</si>
  <si>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</si>
  <si>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</si>
  <si>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</si>
  <si>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</si>
  <si>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</si>
  <si>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</si>
  <si>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</si>
  <si>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</si>
  <si>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</si>
  <si>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</si>
  <si>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</si>
  <si>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</si>
  <si>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</si>
  <si>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</si>
  <si>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</si>
  <si>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</si>
  <si>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</si>
  <si>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</si>
  <si>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</si>
  <si>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</si>
  <si>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</si>
  <si>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</si>
  <si>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</si>
  <si>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</si>
  <si>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</si>
  <si>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</si>
  <si>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</si>
  <si>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</si>
  <si>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</si>
  <si>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</si>
  <si>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</si>
  <si>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</si>
  <si>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</si>
  <si>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</si>
  <si>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</si>
  <si>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</si>
  <si>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</si>
  <si>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</si>
  <si>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</si>
  <si>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</si>
  <si>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</si>
  <si>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</si>
  <si>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</si>
  <si>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</si>
  <si>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</si>
  <si>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</si>
  <si>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</si>
  <si>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</si>
  <si>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</si>
  <si>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</si>
  <si>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</si>
  <si>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</si>
  <si>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</si>
  <si>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</si>
  <si>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</si>
  <si>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</si>
  <si>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</si>
  <si>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</si>
  <si>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</si>
  <si>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</si>
  <si>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</si>
  <si>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</si>
  <si>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</si>
  <si>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</si>
  <si>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</si>
  <si>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</si>
  <si>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</si>
  <si>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</si>
  <si>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</si>
  <si>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</si>
  <si>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</si>
  <si>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</si>
  <si>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</si>
  <si>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</si>
  <si>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</si>
  <si>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</si>
  <si>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</si>
  <si>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</si>
  <si>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</si>
  <si>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</si>
  <si>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</si>
  <si>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</si>
  <si>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</si>
  <si>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</si>
  <si>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</si>
  <si>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</si>
  <si>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</si>
  <si>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</si>
  <si>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</si>
  <si>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</si>
  <si>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</si>
  <si>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</si>
  <si>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</si>
  <si>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</si>
  <si>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</si>
  <si>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</si>
  <si>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</si>
  <si>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</si>
  <si>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</si>
  <si>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</si>
  <si>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</si>
  <si>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</si>
  <si>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</si>
  <si>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</si>
  <si>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</si>
  <si>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</si>
  <si>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</si>
  <si>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</si>
  <si>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</si>
  <si>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</si>
  <si>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</si>
  <si>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</si>
  <si>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</si>
  <si>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</si>
  <si>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</si>
  <si>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</si>
  <si>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</si>
  <si>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</si>
  <si>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</si>
  <si>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</si>
  <si>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</si>
  <si>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</si>
  <si>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</si>
  <si>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</si>
  <si>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</si>
  <si>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</si>
  <si>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</si>
  <si>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</si>
  <si>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</si>
  <si>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</si>
  <si>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</si>
  <si>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</si>
  <si>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</si>
  <si>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</si>
  <si>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</si>
  <si>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</si>
  <si>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</si>
  <si>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</si>
  <si>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</si>
  <si>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</si>
  <si>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</si>
  <si>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</si>
  <si>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</si>
  <si>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</si>
  <si>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</si>
  <si>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</si>
  <si>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</si>
  <si>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</si>
  <si>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</si>
  <si>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</si>
  <si>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</si>
  <si>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</si>
  <si>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</si>
  <si>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</si>
  <si>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</si>
  <si>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</si>
  <si>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</si>
  <si>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</si>
  <si>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</si>
  <si>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</si>
  <si>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</si>
  <si>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</si>
  <si>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</si>
  <si>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</si>
  <si>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</si>
  <si>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</si>
  <si>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</si>
  <si>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</si>
  <si>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</si>
  <si>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</si>
  <si>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</si>
  <si>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</si>
  <si>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</si>
  <si>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</si>
  <si>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</si>
  <si>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</si>
  <si>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</si>
  <si>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</si>
  <si>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</si>
  <si>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</si>
  <si>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</si>
  <si>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</si>
  <si>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</si>
  <si>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</si>
  <si>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</si>
  <si>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</si>
  <si>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</si>
  <si>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</si>
  <si>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</si>
  <si>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</si>
  <si>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</si>
  <si>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</si>
  <si>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</si>
  <si>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</si>
  <si>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</si>
  <si>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</si>
  <si>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</si>
  <si>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</si>
  <si>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</si>
  <si>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</si>
  <si>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</si>
  <si>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</si>
  <si>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</si>
  <si>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</si>
  <si>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</si>
  <si>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</si>
  <si>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</si>
  <si>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</si>
  <si>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</si>
  <si>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</si>
  <si>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</si>
  <si>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</si>
  <si>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</si>
  <si>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</si>
  <si>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</si>
  <si>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</si>
  <si>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</si>
  <si>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</si>
  <si>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</si>
  <si>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</si>
  <si>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</si>
  <si>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</si>
  <si>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</si>
  <si>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</si>
  <si>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</si>
  <si>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</si>
  <si>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</si>
  <si>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</si>
  <si>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</si>
  <si>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</si>
  <si>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</si>
  <si>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</si>
  <si>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</si>
  <si>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</si>
  <si>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</si>
  <si>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</si>
  <si>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</si>
  <si>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</si>
  <si>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</si>
  <si>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</si>
  <si>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</si>
  <si>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</si>
  <si>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</si>
  <si>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</si>
  <si>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</si>
  <si>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</si>
  <si>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</si>
  <si>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</si>
  <si>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</si>
  <si>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</si>
  <si>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</si>
  <si>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</si>
  <si>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</si>
  <si>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</si>
  <si>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</si>
  <si>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</si>
  <si>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</si>
  <si>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</si>
  <si>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</si>
  <si>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</si>
  <si>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</si>
  <si>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</si>
  <si>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</si>
  <si>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</si>
  <si>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</si>
  <si>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</si>
  <si>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</si>
  <si>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</si>
  <si>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</si>
  <si>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</si>
  <si>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</si>
  <si>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</si>
  <si>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</si>
  <si>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</si>
  <si>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</si>
  <si>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</si>
  <si>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</si>
  <si>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</si>
  <si>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</si>
  <si>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</si>
  <si>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</si>
  <si>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</si>
  <si>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</si>
  <si>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</si>
  <si>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</si>
  <si>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</si>
  <si>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</si>
  <si>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</si>
  <si>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</si>
  <si>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</si>
  <si>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</si>
  <si>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</si>
  <si>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</si>
  <si>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</si>
  <si>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</si>
  <si>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</si>
  <si>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</si>
  <si>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</si>
  <si>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</si>
  <si>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</si>
  <si>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</si>
  <si>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</si>
  <si>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</si>
  <si>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</si>
  <si>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</si>
  <si>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</si>
  <si>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</si>
  <si>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</si>
  <si>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</si>
  <si>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</si>
  <si>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</si>
  <si>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</si>
  <si>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</si>
  <si>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</si>
  <si>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</si>
  <si>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</si>
  <si>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</si>
  <si>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</si>
  <si>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</si>
  <si>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</si>
  <si>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</si>
  <si>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</si>
  <si>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</si>
  <si>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</si>
  <si>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</si>
  <si>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</si>
  <si>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</si>
  <si>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</si>
  <si>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</si>
  <si>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</si>
  <si>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</si>
  <si>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</si>
  <si>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</si>
  <si>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</si>
  <si>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</si>
  <si>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</si>
  <si>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</si>
  <si>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</si>
  <si>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</si>
  <si>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</si>
  <si>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</si>
  <si>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</si>
  <si>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</si>
  <si>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</si>
  <si>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</si>
  <si>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</si>
  <si>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</si>
  <si>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</si>
  <si>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</si>
  <si>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</si>
  <si>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</si>
  <si>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</si>
  <si>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</si>
  <si>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</si>
  <si>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</si>
  <si>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</si>
  <si>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</si>
  <si>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</si>
  <si>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</si>
  <si>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</si>
  <si>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</si>
  <si>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</si>
  <si>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</si>
  <si>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</si>
  <si>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</si>
  <si>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</si>
  <si>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</si>
  <si>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</si>
  <si>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</si>
  <si>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</si>
  <si>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</si>
  <si>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</si>
  <si>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</si>
  <si>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</si>
  <si>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</si>
  <si>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</si>
  <si>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</si>
  <si>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</si>
  <si>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</si>
  <si>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</si>
  <si>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</si>
  <si>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</si>
  <si>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</si>
  <si>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</si>
  <si>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</si>
  <si>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</si>
  <si>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</si>
  <si>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</si>
  <si>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</si>
  <si>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</si>
  <si>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</si>
  <si>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</si>
  <si>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</si>
  <si>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</si>
  <si>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</si>
  <si>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</si>
  <si>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</si>
  <si>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</si>
  <si>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</si>
  <si>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</si>
  <si>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</si>
  <si>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</si>
  <si>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</si>
  <si>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</si>
  <si>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</si>
  <si>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</si>
  <si>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</si>
  <si>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</si>
  <si>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</si>
  <si>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</si>
  <si>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</si>
  <si>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</si>
  <si>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</si>
  <si>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</si>
  <si>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</si>
  <si>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</si>
  <si>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</si>
  <si>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</si>
  <si>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</si>
  <si>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</si>
  <si>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</si>
  <si>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</si>
  <si>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</si>
  <si>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</si>
  <si>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</si>
  <si>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</si>
  <si>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</si>
  <si>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</si>
  <si>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</si>
  <si>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</si>
  <si>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</si>
  <si>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</si>
  <si>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</si>
  <si>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</si>
  <si>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</si>
  <si>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</si>
  <si>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</si>
  <si>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</si>
  <si>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</si>
  <si>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</si>
  <si>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</si>
  <si>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</si>
  <si>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</si>
  <si>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</si>
  <si>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</si>
  <si>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</si>
  <si>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</si>
  <si>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</si>
  <si>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</si>
  <si>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</si>
  <si>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</si>
  <si>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</si>
  <si>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</si>
  <si>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</si>
  <si>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</si>
  <si>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</si>
  <si>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</si>
  <si>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</si>
  <si>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</si>
  <si>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</si>
  <si>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</si>
  <si>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</si>
  <si>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</si>
  <si>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</si>
  <si>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</si>
  <si>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</si>
  <si>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</si>
  <si>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</si>
  <si>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</si>
  <si>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</si>
  <si>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</si>
  <si>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</si>
  <si>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</si>
  <si>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</si>
  <si>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</si>
  <si>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</si>
  <si>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</si>
  <si>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</si>
  <si>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</si>
  <si>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</si>
  <si>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</si>
  <si>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</si>
  <si>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</si>
  <si>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</si>
  <si>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</si>
  <si>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</si>
  <si>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</si>
  <si>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</si>
  <si>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</si>
  <si>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</si>
  <si>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</si>
  <si>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</si>
  <si>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</si>
  <si>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</si>
  <si>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</si>
  <si>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</si>
  <si>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</si>
  <si>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</si>
  <si>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</si>
  <si>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</si>
  <si>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</si>
  <si>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</si>
  <si>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</si>
  <si>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</si>
  <si>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</si>
  <si>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</si>
  <si>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</si>
  <si>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</si>
  <si>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</si>
  <si>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</si>
  <si>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</si>
  <si>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</si>
  <si>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</si>
  <si>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</si>
  <si>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</si>
  <si>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</si>
  <si>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</si>
  <si>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</si>
  <si>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</si>
  <si>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</si>
  <si>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</si>
  <si>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</si>
  <si>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</si>
  <si>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</si>
  <si>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</si>
  <si>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</si>
  <si>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</si>
  <si>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</si>
  <si>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</si>
  <si>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</si>
  <si>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</si>
  <si>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</si>
  <si>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</si>
  <si>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</si>
  <si>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</si>
  <si>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</si>
  <si>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</si>
  <si>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</si>
  <si>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</si>
  <si>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</si>
  <si>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</si>
  <si>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</si>
  <si>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</si>
  <si>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</si>
  <si>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</si>
  <si>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</si>
  <si>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</si>
  <si>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</si>
  <si>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</si>
  <si>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</si>
  <si>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</si>
  <si>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</si>
  <si>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</si>
  <si>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</si>
  <si>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</si>
  <si>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</si>
  <si>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</si>
  <si>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</si>
  <si>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</si>
  <si>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</si>
  <si>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</si>
  <si>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</si>
  <si>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</si>
  <si>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</si>
  <si>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</si>
  <si>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</si>
  <si>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</si>
  <si>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</si>
  <si>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</si>
  <si>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</si>
  <si>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</si>
  <si>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</si>
  <si>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</si>
  <si>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</si>
  <si>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</si>
  <si>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</si>
  <si>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</si>
  <si>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</si>
  <si>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</si>
  <si>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</si>
  <si>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</si>
  <si>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</si>
  <si>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</si>
  <si>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</si>
  <si>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</si>
  <si>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</si>
  <si>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</si>
  <si>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</si>
  <si>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</si>
  <si>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</si>
  <si>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</si>
  <si>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</si>
  <si>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</si>
  <si>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</si>
  <si>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</si>
  <si>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</si>
  <si>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</si>
  <si>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</si>
  <si>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</si>
  <si>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</si>
  <si>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</si>
  <si>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</si>
  <si>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</si>
  <si>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</si>
  <si>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</si>
  <si>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</si>
  <si>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</si>
  <si>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</si>
  <si>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</si>
  <si>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</si>
  <si>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</si>
  <si>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</si>
  <si>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</si>
  <si>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</si>
  <si>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</si>
  <si>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</si>
  <si>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</si>
  <si>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</si>
  <si>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</si>
  <si>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</si>
  <si>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</si>
  <si>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</si>
  <si>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</si>
  <si>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</si>
  <si>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</si>
  <si>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</si>
  <si>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</si>
  <si>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</si>
  <si>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</si>
  <si>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</si>
  <si>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</si>
  <si>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</si>
  <si>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</si>
  <si>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</si>
  <si>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</si>
  <si>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</si>
  <si>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</si>
  <si>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</si>
  <si>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</si>
  <si>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</si>
  <si>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</si>
  <si>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</si>
  <si>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</si>
  <si>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</si>
  <si>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</si>
  <si>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</si>
  <si>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</si>
  <si>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</si>
  <si>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</si>
  <si>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</si>
  <si>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</si>
  <si>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</si>
  <si>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</si>
  <si>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</si>
  <si>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</si>
  <si>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</si>
  <si>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</si>
  <si>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</si>
  <si>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</si>
  <si>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</si>
  <si>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</si>
  <si>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</si>
  <si>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</si>
  <si>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</si>
  <si>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</si>
  <si>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</si>
  <si>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</si>
  <si>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</si>
  <si>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</si>
  <si>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</si>
  <si>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</si>
  <si>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</si>
  <si>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</si>
  <si>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</si>
  <si>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</si>
  <si>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</si>
  <si>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</si>
  <si>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</si>
  <si>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</si>
  <si>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</si>
  <si>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</si>
  <si>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</si>
  <si>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</si>
  <si>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</si>
  <si>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</si>
  <si>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</si>
  <si>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31.12.2020</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</si>
  <si>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</si>
  <si>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</si>
  <si>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</si>
  <si>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</si>
  <si>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</si>
  <si>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</si>
  <si>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</si>
  <si>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</si>
  <si>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</si>
  <si>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</si>
  <si>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</si>
  <si>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</si>
  <si>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</si>
  <si>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</si>
  <si>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</si>
  <si>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</si>
  <si>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</si>
  <si>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</si>
  <si>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</si>
  <si>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</si>
  <si>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</si>
  <si>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</si>
  <si>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</si>
  <si>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</si>
  <si>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</si>
  <si>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</si>
  <si>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</si>
  <si>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</si>
  <si>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</si>
  <si>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</si>
  <si>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</si>
  <si>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</si>
  <si>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</si>
  <si>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</si>
  <si>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</si>
  <si>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</si>
  <si>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</si>
  <si>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</si>
  <si>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</si>
  <si>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</si>
  <si>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</si>
  <si>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</si>
  <si>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</si>
  <si>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</si>
  <si>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</si>
  <si>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</si>
  <si>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</si>
  <si>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</si>
  <si>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</si>
  <si>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</si>
  <si>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</si>
  <si>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</si>
  <si>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</si>
  <si>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</si>
  <si>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</si>
  <si>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</si>
  <si>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</si>
  <si>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</si>
  <si>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</si>
  <si>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</si>
  <si>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</si>
  <si>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</si>
  <si>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</si>
  <si>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</si>
  <si>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</si>
  <si>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</si>
  <si>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</si>
  <si>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</si>
  <si>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</si>
  <si>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</si>
  <si>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</si>
  <si>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</si>
  <si>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</si>
  <si>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</si>
  <si>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</si>
  <si>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</si>
  <si>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</si>
  <si>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</si>
  <si>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</si>
  <si>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</si>
  <si>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</si>
  <si>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</si>
  <si>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</si>
  <si>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</si>
  <si>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</si>
  <si>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</si>
  <si>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</si>
  <si>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</si>
  <si>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</si>
  <si>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</si>
  <si>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</si>
  <si>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</si>
  <si>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</si>
  <si>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</si>
  <si>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</si>
  <si>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</si>
  <si>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</si>
  <si>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</si>
  <si>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</si>
  <si>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</si>
  <si>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</si>
  <si>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</si>
  <si>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</si>
  <si>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</si>
  <si>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</si>
  <si>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</si>
  <si>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</si>
  <si>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</si>
  <si>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</si>
  <si>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</si>
  <si>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</si>
  <si>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</si>
  <si>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</si>
  <si>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</si>
  <si>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</si>
  <si>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</si>
  <si>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</si>
  <si>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</si>
  <si>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</si>
  <si>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</si>
  <si>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</si>
  <si>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</si>
  <si>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</si>
  <si>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</si>
  <si>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</si>
  <si>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</si>
  <si>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</si>
  <si>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</si>
  <si>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</si>
  <si>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</si>
  <si>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</si>
  <si>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</si>
  <si>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</si>
  <si>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</si>
  <si>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</si>
  <si>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</si>
  <si>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</si>
  <si>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</si>
  <si>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</si>
  <si>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</si>
  <si>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</si>
  <si>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</si>
  <si>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</si>
  <si>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</si>
  <si>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</si>
  <si>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</si>
  <si>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</si>
  <si>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</si>
  <si>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</si>
  <si>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</si>
  <si>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</si>
  <si>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</si>
  <si>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</si>
  <si>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</si>
  <si>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</si>
  <si>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</si>
  <si>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</si>
  <si>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</si>
  <si>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</si>
  <si>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</si>
  <si>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</si>
  <si>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</si>
  <si>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</si>
  <si>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</si>
  <si>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</si>
  <si>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</si>
  <si>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</si>
  <si>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</si>
  <si>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</si>
  <si>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</si>
  <si>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</si>
  <si>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</si>
  <si>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</si>
  <si>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</si>
  <si>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</si>
  <si>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</si>
  <si>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</si>
  <si>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</si>
  <si>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</si>
  <si>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</si>
  <si>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</si>
  <si>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</si>
  <si>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</si>
  <si>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</si>
  <si>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</si>
  <si>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</si>
  <si>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</si>
  <si>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</si>
  <si>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</si>
  <si>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</si>
  <si>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</si>
  <si>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</si>
  <si>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</si>
  <si>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</si>
  <si>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</si>
  <si>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</si>
  <si>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</si>
  <si>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</si>
  <si>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</si>
  <si>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</si>
  <si>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</si>
  <si>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</si>
  <si>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</si>
  <si>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</si>
  <si>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</si>
  <si>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</si>
  <si>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</si>
  <si>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</si>
  <si>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</si>
  <si>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</si>
  <si>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</si>
  <si>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</si>
  <si>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</si>
  <si>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</si>
  <si>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</si>
  <si>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</si>
  <si>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</si>
  <si>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</si>
  <si>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</si>
  <si>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</si>
  <si>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</si>
  <si>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</si>
  <si>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</si>
  <si>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</si>
  <si>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</si>
  <si>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</si>
  <si>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</si>
  <si>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</si>
  <si>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</si>
  <si>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</si>
  <si>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</si>
  <si>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</si>
  <si>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</si>
  <si>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</si>
  <si>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</si>
  <si>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</si>
  <si>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</si>
  <si>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</si>
  <si>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</si>
  <si>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</si>
  <si>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</si>
  <si>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</si>
  <si>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</si>
  <si>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</si>
  <si>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</si>
  <si>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</si>
  <si>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</si>
  <si>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</si>
  <si>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</si>
  <si>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</si>
  <si>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</si>
  <si>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</si>
  <si>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</si>
  <si>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</si>
  <si>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</si>
  <si>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</si>
  <si>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</si>
  <si>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</si>
  <si>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</si>
  <si>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</si>
  <si>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</si>
  <si>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</si>
  <si>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</si>
  <si>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</si>
  <si>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</si>
  <si>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</si>
  <si>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</si>
  <si>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</si>
  <si>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</si>
  <si>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</si>
  <si>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</si>
  <si>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</si>
  <si>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</si>
  <si>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</si>
  <si>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</si>
  <si>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</si>
  <si>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</si>
  <si>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</si>
  <si>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</si>
  <si>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</si>
  <si>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</si>
  <si>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</si>
  <si>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</si>
  <si>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</si>
  <si>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</si>
  <si>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</si>
  <si>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</si>
  <si>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</si>
  <si>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</si>
  <si>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</si>
  <si>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</si>
  <si>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</si>
  <si>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</si>
  <si>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</si>
  <si>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</si>
  <si>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</si>
  <si>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</si>
  <si>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</si>
  <si>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</si>
  <si>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</si>
  <si>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</si>
  <si>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</si>
  <si>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</si>
  <si>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</si>
  <si>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</si>
  <si>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</si>
  <si>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</si>
  <si>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</si>
  <si>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</si>
  <si>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</si>
  <si>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</si>
  <si>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</si>
  <si>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</si>
  <si>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</si>
  <si>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</si>
  <si>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</si>
  <si>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</si>
  <si>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</si>
  <si>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</si>
  <si>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</si>
  <si>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</si>
  <si>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</si>
  <si>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</si>
  <si>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</si>
  <si>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</si>
  <si>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</si>
  <si>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</si>
  <si>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</si>
  <si>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</si>
  <si>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</si>
  <si>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</si>
  <si>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</si>
  <si>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</si>
  <si>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</si>
  <si>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</si>
  <si>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</si>
  <si>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</si>
  <si>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</si>
  <si>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</si>
  <si>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</si>
  <si>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</si>
  <si>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</si>
  <si>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</si>
  <si>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</si>
  <si>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</si>
  <si>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</si>
  <si>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</si>
  <si>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</si>
  <si>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</si>
  <si>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</si>
  <si>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</si>
  <si>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</si>
  <si>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</si>
  <si>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</si>
  <si>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</si>
  <si>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</si>
  <si>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</si>
  <si>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</si>
  <si>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</si>
  <si>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</si>
  <si>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</si>
  <si>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</si>
  <si>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</si>
  <si>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</si>
  <si>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</si>
  <si>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</si>
  <si>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</si>
  <si>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</si>
  <si>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</si>
  <si>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</si>
  <si>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</si>
  <si>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</si>
  <si>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</si>
  <si>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</si>
  <si>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</si>
  <si>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</si>
  <si>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</si>
  <si>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</si>
  <si>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</si>
  <si>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</si>
  <si>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</si>
  <si>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</si>
  <si>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</si>
  <si>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</si>
  <si>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</si>
  <si>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</si>
  <si>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</si>
  <si>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</si>
  <si>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</si>
  <si>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</si>
  <si>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</si>
  <si>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</si>
  <si>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</si>
  <si>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</si>
  <si>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</si>
  <si>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</si>
  <si>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</si>
  <si>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</si>
  <si>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</si>
  <si>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</si>
  <si>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</si>
  <si>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</si>
  <si>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</si>
  <si>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</si>
  <si>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</si>
  <si>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</si>
  <si>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</si>
  <si>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</si>
  <si>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</si>
  <si>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</si>
  <si>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</si>
  <si>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</si>
  <si>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</si>
  <si>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</si>
  <si>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</si>
  <si>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</si>
  <si>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</si>
  <si>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</si>
  <si>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</si>
  <si>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</si>
  <si>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</si>
  <si>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</si>
  <si>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</si>
  <si>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</si>
  <si>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</si>
  <si>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</si>
  <si>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</si>
  <si>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</si>
  <si>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</si>
  <si>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</si>
  <si>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</si>
  <si>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</si>
  <si>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</si>
  <si>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</si>
  <si>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</si>
  <si>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</si>
  <si>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</si>
  <si>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</si>
  <si>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</si>
  <si>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</si>
  <si>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</si>
  <si>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</si>
  <si>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</si>
  <si>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</si>
  <si>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</si>
  <si>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</si>
  <si>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</si>
  <si>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</si>
  <si>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</si>
  <si>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</si>
  <si>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</si>
  <si>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</si>
  <si>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</si>
  <si>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</si>
  <si>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</si>
  <si>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</si>
  <si>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</si>
  <si>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</si>
  <si>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</si>
  <si>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</si>
  <si>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</si>
  <si>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</si>
  <si>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</si>
  <si>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</si>
  <si>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</si>
  <si>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</si>
  <si>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</si>
  <si>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</si>
  <si>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</si>
  <si>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</si>
  <si>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</si>
  <si>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</si>
  <si>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</si>
  <si>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</si>
  <si>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</si>
  <si>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</si>
  <si>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</si>
  <si>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</si>
  <si>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</si>
  <si>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</si>
  <si>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</si>
  <si>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</si>
  <si>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</si>
  <si>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</si>
  <si>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</si>
  <si>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</si>
  <si>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</si>
  <si>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</si>
  <si>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</si>
  <si>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</si>
  <si>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</si>
  <si>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</si>
  <si>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</si>
  <si>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</si>
  <si>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</si>
  <si>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</si>
  <si>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</si>
  <si>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</si>
  <si>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</si>
  <si>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</si>
  <si>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</si>
  <si>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</si>
  <si>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</si>
  <si>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</si>
  <si>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</si>
  <si>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</si>
  <si>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</si>
  <si>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</si>
  <si>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</si>
  <si>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</si>
  <si>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</si>
  <si>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</si>
  <si>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</si>
  <si>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</si>
  <si>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</si>
  <si>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</si>
  <si>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</si>
  <si>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</si>
  <si>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</si>
  <si>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</si>
  <si>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</si>
  <si>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</si>
  <si>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</si>
  <si>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</si>
  <si>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</si>
  <si>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</si>
  <si>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</si>
  <si>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</si>
  <si>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</si>
  <si>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</si>
  <si>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</si>
  <si>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</si>
  <si>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</si>
  <si>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</si>
  <si>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</si>
  <si>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</si>
  <si>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</si>
  <si>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</si>
  <si>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</si>
  <si>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</si>
  <si>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</si>
  <si>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</si>
  <si>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</si>
  <si>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</si>
  <si>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</si>
  <si>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</si>
  <si>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</si>
  <si>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</si>
  <si>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</si>
  <si>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</si>
  <si>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</si>
  <si>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</si>
  <si>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</si>
  <si>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</si>
  <si>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</si>
  <si>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</si>
  <si>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</si>
  <si>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</si>
  <si>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</si>
  <si>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</si>
  <si>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</si>
  <si>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</si>
  <si>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</si>
  <si>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</si>
  <si>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</si>
  <si>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</si>
  <si>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</si>
  <si>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</si>
  <si>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</si>
  <si>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</si>
  <si>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</si>
  <si>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</si>
  <si>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</si>
  <si>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</si>
  <si>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</si>
  <si>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</si>
  <si>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</si>
  <si>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</si>
  <si>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</si>
  <si>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</si>
  <si>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</si>
  <si>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</si>
  <si>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</si>
  <si>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347360, Ростовская обл.,г. Волгодонск, ул. 4-я Заводская 2</t>
  </si>
  <si>
    <t>Самборский Сергей Владимирович</t>
  </si>
  <si>
    <t>Лизякина Наталия Геннадиевна</t>
  </si>
  <si>
    <t>ведущий специалист</t>
  </si>
  <si>
    <t>8(8639)277853</t>
  </si>
  <si>
    <t>nataliya.liziakina@rg.donpac.ru</t>
  </si>
  <si>
    <t>Город Волгодонск, Город Волгодонск (60712000);</t>
  </si>
  <si>
    <t>Передача. Тепловая энергия; Передача. Теплоноситель</t>
  </si>
  <si>
    <t>Долгосрочный тариф на тепловую энергию, горячую воду в открытой системе теплоснабжения (горячего водоснабжения)</t>
  </si>
  <si>
    <t>2.2</t>
  </si>
  <si>
    <t>4.2</t>
  </si>
  <si>
    <t>5.2</t>
  </si>
  <si>
    <t>6.2</t>
  </si>
  <si>
    <t>7.2</t>
  </si>
  <si>
    <t>2.3</t>
  </si>
  <si>
    <t>4.3</t>
  </si>
  <si>
    <t>5.3</t>
  </si>
  <si>
    <t>6.3</t>
  </si>
  <si>
    <t>7.3</t>
  </si>
  <si>
    <t>https://portal.eias.ru/Portal/DownloadPage.aspx?type=12&amp;guid=a74255ee-8ffb-42d8-89f5-07c18a273b75</t>
  </si>
  <si>
    <t>Проект инвестиционной программы ООО "Волгодонские тепловые сети" на 2020-2023гг.</t>
  </si>
  <si>
    <t>https://portal.eias.ru/Portal/DownloadPage.aspx?type=12&amp;guid=5227ed2a-c29e-44e2-a4e2-70b75a7ef408</t>
  </si>
  <si>
    <t>25.04.2019</t>
  </si>
  <si>
    <t>40/1.02-740</t>
  </si>
  <si>
    <t>29.04.2019 21:25:39</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</si>
</sst>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0">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0" fontId="0" fillId="8" borderId="5"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49" fontId="6" fillId="11" borderId="13" xfId="53"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xdr:cNvGrpSpPr>
          <a:grpSpLocks/>
        </xdr:cNvGrpSpPr>
      </xdr:nvGrpSpPr>
      <xdr:grpSpPr bwMode="auto">
        <a:xfrm>
          <a:off x="8001000" y="288607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26</xdr:col>
      <xdr:colOff>38100</xdr:colOff>
      <xdr:row>23</xdr:row>
      <xdr:rowOff>0</xdr:rowOff>
    </xdr:from>
    <xdr:to>
      <xdr:col>26</xdr:col>
      <xdr:colOff>228600</xdr:colOff>
      <xdr:row>23</xdr:row>
      <xdr:rowOff>190500</xdr:rowOff>
    </xdr:to>
    <xdr:grpSp>
      <xdr:nvGrpSpPr>
        <xdr:cNvPr id="4" name="shCalendar" hidden="1"/>
        <xdr:cNvGrpSpPr>
          <a:grpSpLocks/>
        </xdr:cNvGrpSpPr>
      </xdr:nvGrpSpPr>
      <xdr:grpSpPr bwMode="auto">
        <a:xfrm>
          <a:off x="9582150" y="32575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9544050" y="32575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9544050" y="32575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3723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xdr:cNvGrpSpPr>
          <a:grpSpLocks/>
        </xdr:cNvGrpSpPr>
      </xdr:nvGrpSpPr>
      <xdr:grpSpPr bwMode="auto">
        <a:xfrm>
          <a:off x="8010525" y="124587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40105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0"/>
  <sheetViews>
    <sheetView showGridLines="0" topLeftCell="I4" zoomScaleNormal="100" workbookViewId="0">
      <selection activeCell="O24" sqref="O24"/>
    </sheetView>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9" width="10.5703125" style="552"/>
    <col min="30" max="249" width="10.5703125" style="491"/>
    <col min="250" max="257" width="0" style="491" hidden="1" customWidth="1"/>
    <col min="258" max="258" width="3.7109375" style="491" customWidth="1"/>
    <col min="259" max="259" width="3.85546875" style="491" customWidth="1"/>
    <col min="260" max="260" width="3.7109375" style="491" customWidth="1"/>
    <col min="261" max="261" width="12.7109375" style="491" customWidth="1"/>
    <col min="262" max="262" width="52.7109375" style="491" customWidth="1"/>
    <col min="263" max="266" width="0" style="491" hidden="1" customWidth="1"/>
    <col min="267" max="267" width="12.28515625" style="491" customWidth="1"/>
    <col min="268" max="268" width="6.42578125" style="491" customWidth="1"/>
    <col min="269" max="269" width="12.28515625" style="491" customWidth="1"/>
    <col min="270" max="270" width="0" style="491" hidden="1" customWidth="1"/>
    <col min="271" max="271" width="3.7109375" style="491" customWidth="1"/>
    <col min="272" max="272" width="11.140625" style="491" bestFit="1" customWidth="1"/>
    <col min="273" max="274" width="10.5703125" style="491"/>
    <col min="275" max="275" width="11.140625" style="491" customWidth="1"/>
    <col min="276" max="505" width="10.5703125" style="491"/>
    <col min="506" max="513" width="0" style="491" hidden="1" customWidth="1"/>
    <col min="514" max="514" width="3.7109375" style="491" customWidth="1"/>
    <col min="515" max="515" width="3.85546875" style="491" customWidth="1"/>
    <col min="516" max="516" width="3.7109375" style="491" customWidth="1"/>
    <col min="517" max="517" width="12.7109375" style="491" customWidth="1"/>
    <col min="518" max="518" width="52.7109375" style="491" customWidth="1"/>
    <col min="519" max="522" width="0" style="491" hidden="1" customWidth="1"/>
    <col min="523" max="523" width="12.28515625" style="491" customWidth="1"/>
    <col min="524" max="524" width="6.42578125" style="491" customWidth="1"/>
    <col min="525" max="525" width="12.28515625" style="491" customWidth="1"/>
    <col min="526" max="526" width="0" style="491" hidden="1" customWidth="1"/>
    <col min="527" max="527" width="3.7109375" style="491" customWidth="1"/>
    <col min="528" max="528" width="11.140625" style="491" bestFit="1" customWidth="1"/>
    <col min="529" max="530" width="10.5703125" style="491"/>
    <col min="531" max="531" width="11.140625" style="491" customWidth="1"/>
    <col min="532" max="761" width="10.5703125" style="491"/>
    <col min="762" max="769" width="0" style="491" hidden="1" customWidth="1"/>
    <col min="770" max="770" width="3.7109375" style="491" customWidth="1"/>
    <col min="771" max="771" width="3.85546875" style="491" customWidth="1"/>
    <col min="772" max="772" width="3.7109375" style="491" customWidth="1"/>
    <col min="773" max="773" width="12.7109375" style="491" customWidth="1"/>
    <col min="774" max="774" width="52.7109375" style="491" customWidth="1"/>
    <col min="775" max="778" width="0" style="491" hidden="1" customWidth="1"/>
    <col min="779" max="779" width="12.28515625" style="491" customWidth="1"/>
    <col min="780" max="780" width="6.42578125" style="491" customWidth="1"/>
    <col min="781" max="781" width="12.28515625" style="491" customWidth="1"/>
    <col min="782" max="782" width="0" style="491" hidden="1" customWidth="1"/>
    <col min="783" max="783" width="3.7109375" style="491" customWidth="1"/>
    <col min="784" max="784" width="11.140625" style="491" bestFit="1" customWidth="1"/>
    <col min="785" max="786" width="10.5703125" style="491"/>
    <col min="787" max="787" width="11.140625" style="491" customWidth="1"/>
    <col min="788" max="1017" width="10.5703125" style="491"/>
    <col min="1018" max="1025" width="0" style="491" hidden="1" customWidth="1"/>
    <col min="1026" max="1026" width="3.7109375" style="491" customWidth="1"/>
    <col min="1027" max="1027" width="3.85546875" style="491" customWidth="1"/>
    <col min="1028" max="1028" width="3.7109375" style="491" customWidth="1"/>
    <col min="1029" max="1029" width="12.7109375" style="491" customWidth="1"/>
    <col min="1030" max="1030" width="52.7109375" style="491" customWidth="1"/>
    <col min="1031" max="1034" width="0" style="491" hidden="1" customWidth="1"/>
    <col min="1035" max="1035" width="12.28515625" style="491" customWidth="1"/>
    <col min="1036" max="1036" width="6.42578125" style="491" customWidth="1"/>
    <col min="1037" max="1037" width="12.28515625" style="491" customWidth="1"/>
    <col min="1038" max="1038" width="0" style="491" hidden="1" customWidth="1"/>
    <col min="1039" max="1039" width="3.7109375" style="491" customWidth="1"/>
    <col min="1040" max="1040" width="11.140625" style="491" bestFit="1" customWidth="1"/>
    <col min="1041" max="1042" width="10.5703125" style="491"/>
    <col min="1043" max="1043" width="11.140625" style="491" customWidth="1"/>
    <col min="1044" max="1273" width="10.5703125" style="491"/>
    <col min="1274" max="1281" width="0" style="491" hidden="1" customWidth="1"/>
    <col min="1282" max="1282" width="3.7109375" style="491" customWidth="1"/>
    <col min="1283" max="1283" width="3.85546875" style="491" customWidth="1"/>
    <col min="1284" max="1284" width="3.7109375" style="491" customWidth="1"/>
    <col min="1285" max="1285" width="12.7109375" style="491" customWidth="1"/>
    <col min="1286" max="1286" width="52.7109375" style="491" customWidth="1"/>
    <col min="1287" max="1290" width="0" style="491" hidden="1" customWidth="1"/>
    <col min="1291" max="1291" width="12.28515625" style="491" customWidth="1"/>
    <col min="1292" max="1292" width="6.42578125" style="491" customWidth="1"/>
    <col min="1293" max="1293" width="12.28515625" style="491" customWidth="1"/>
    <col min="1294" max="1294" width="0" style="491" hidden="1" customWidth="1"/>
    <col min="1295" max="1295" width="3.7109375" style="491" customWidth="1"/>
    <col min="1296" max="1296" width="11.140625" style="491" bestFit="1" customWidth="1"/>
    <col min="1297" max="1298" width="10.5703125" style="491"/>
    <col min="1299" max="1299" width="11.140625" style="491" customWidth="1"/>
    <col min="1300" max="1529" width="10.5703125" style="491"/>
    <col min="1530" max="1537" width="0" style="491" hidden="1" customWidth="1"/>
    <col min="1538" max="1538" width="3.7109375" style="491" customWidth="1"/>
    <col min="1539" max="1539" width="3.85546875" style="491" customWidth="1"/>
    <col min="1540" max="1540" width="3.7109375" style="491" customWidth="1"/>
    <col min="1541" max="1541" width="12.7109375" style="491" customWidth="1"/>
    <col min="1542" max="1542" width="52.7109375" style="491" customWidth="1"/>
    <col min="1543" max="1546" width="0" style="491" hidden="1" customWidth="1"/>
    <col min="1547" max="1547" width="12.28515625" style="491" customWidth="1"/>
    <col min="1548" max="1548" width="6.42578125" style="491" customWidth="1"/>
    <col min="1549" max="1549" width="12.28515625" style="491" customWidth="1"/>
    <col min="1550" max="1550" width="0" style="491" hidden="1" customWidth="1"/>
    <col min="1551" max="1551" width="3.7109375" style="491" customWidth="1"/>
    <col min="1552" max="1552" width="11.140625" style="491" bestFit="1" customWidth="1"/>
    <col min="1553" max="1554" width="10.5703125" style="491"/>
    <col min="1555" max="1555" width="11.140625" style="491" customWidth="1"/>
    <col min="1556" max="1785" width="10.5703125" style="491"/>
    <col min="1786" max="1793" width="0" style="491" hidden="1" customWidth="1"/>
    <col min="1794" max="1794" width="3.7109375" style="491" customWidth="1"/>
    <col min="1795" max="1795" width="3.85546875" style="491" customWidth="1"/>
    <col min="1796" max="1796" width="3.7109375" style="491" customWidth="1"/>
    <col min="1797" max="1797" width="12.7109375" style="491" customWidth="1"/>
    <col min="1798" max="1798" width="52.7109375" style="491" customWidth="1"/>
    <col min="1799" max="1802" width="0" style="491" hidden="1" customWidth="1"/>
    <col min="1803" max="1803" width="12.28515625" style="491" customWidth="1"/>
    <col min="1804" max="1804" width="6.42578125" style="491" customWidth="1"/>
    <col min="1805" max="1805" width="12.28515625" style="491" customWidth="1"/>
    <col min="1806" max="1806" width="0" style="491" hidden="1" customWidth="1"/>
    <col min="1807" max="1807" width="3.7109375" style="491" customWidth="1"/>
    <col min="1808" max="1808" width="11.140625" style="491" bestFit="1" customWidth="1"/>
    <col min="1809" max="1810" width="10.5703125" style="491"/>
    <col min="1811" max="1811" width="11.140625" style="491" customWidth="1"/>
    <col min="1812" max="2041" width="10.5703125" style="491"/>
    <col min="2042" max="2049" width="0" style="491" hidden="1" customWidth="1"/>
    <col min="2050" max="2050" width="3.7109375" style="491" customWidth="1"/>
    <col min="2051" max="2051" width="3.85546875" style="491" customWidth="1"/>
    <col min="2052" max="2052" width="3.7109375" style="491" customWidth="1"/>
    <col min="2053" max="2053" width="12.7109375" style="491" customWidth="1"/>
    <col min="2054" max="2054" width="52.7109375" style="491" customWidth="1"/>
    <col min="2055" max="2058" width="0" style="491" hidden="1" customWidth="1"/>
    <col min="2059" max="2059" width="12.28515625" style="491" customWidth="1"/>
    <col min="2060" max="2060" width="6.42578125" style="491" customWidth="1"/>
    <col min="2061" max="2061" width="12.28515625" style="491" customWidth="1"/>
    <col min="2062" max="2062" width="0" style="491" hidden="1" customWidth="1"/>
    <col min="2063" max="2063" width="3.7109375" style="491" customWidth="1"/>
    <col min="2064" max="2064" width="11.140625" style="491" bestFit="1" customWidth="1"/>
    <col min="2065" max="2066" width="10.5703125" style="491"/>
    <col min="2067" max="2067" width="11.140625" style="491" customWidth="1"/>
    <col min="2068" max="2297" width="10.5703125" style="491"/>
    <col min="2298" max="2305" width="0" style="491" hidden="1" customWidth="1"/>
    <col min="2306" max="2306" width="3.7109375" style="491" customWidth="1"/>
    <col min="2307" max="2307" width="3.85546875" style="491" customWidth="1"/>
    <col min="2308" max="2308" width="3.7109375" style="491" customWidth="1"/>
    <col min="2309" max="2309" width="12.7109375" style="491" customWidth="1"/>
    <col min="2310" max="2310" width="52.7109375" style="491" customWidth="1"/>
    <col min="2311" max="2314" width="0" style="491" hidden="1" customWidth="1"/>
    <col min="2315" max="2315" width="12.28515625" style="491" customWidth="1"/>
    <col min="2316" max="2316" width="6.42578125" style="491" customWidth="1"/>
    <col min="2317" max="2317" width="12.28515625" style="491" customWidth="1"/>
    <col min="2318" max="2318" width="0" style="491" hidden="1" customWidth="1"/>
    <col min="2319" max="2319" width="3.7109375" style="491" customWidth="1"/>
    <col min="2320" max="2320" width="11.140625" style="491" bestFit="1" customWidth="1"/>
    <col min="2321" max="2322" width="10.5703125" style="491"/>
    <col min="2323" max="2323" width="11.140625" style="491" customWidth="1"/>
    <col min="2324" max="2553" width="10.5703125" style="491"/>
    <col min="2554" max="2561" width="0" style="491" hidden="1" customWidth="1"/>
    <col min="2562" max="2562" width="3.7109375" style="491" customWidth="1"/>
    <col min="2563" max="2563" width="3.85546875" style="491" customWidth="1"/>
    <col min="2564" max="2564" width="3.7109375" style="491" customWidth="1"/>
    <col min="2565" max="2565" width="12.7109375" style="491" customWidth="1"/>
    <col min="2566" max="2566" width="52.7109375" style="491" customWidth="1"/>
    <col min="2567" max="2570" width="0" style="491" hidden="1" customWidth="1"/>
    <col min="2571" max="2571" width="12.28515625" style="491" customWidth="1"/>
    <col min="2572" max="2572" width="6.42578125" style="491" customWidth="1"/>
    <col min="2573" max="2573" width="12.28515625" style="491" customWidth="1"/>
    <col min="2574" max="2574" width="0" style="491" hidden="1" customWidth="1"/>
    <col min="2575" max="2575" width="3.7109375" style="491" customWidth="1"/>
    <col min="2576" max="2576" width="11.140625" style="491" bestFit="1" customWidth="1"/>
    <col min="2577" max="2578" width="10.5703125" style="491"/>
    <col min="2579" max="2579" width="11.140625" style="491" customWidth="1"/>
    <col min="2580" max="2809" width="10.5703125" style="491"/>
    <col min="2810" max="2817" width="0" style="491" hidden="1" customWidth="1"/>
    <col min="2818" max="2818" width="3.7109375" style="491" customWidth="1"/>
    <col min="2819" max="2819" width="3.85546875" style="491" customWidth="1"/>
    <col min="2820" max="2820" width="3.7109375" style="491" customWidth="1"/>
    <col min="2821" max="2821" width="12.7109375" style="491" customWidth="1"/>
    <col min="2822" max="2822" width="52.7109375" style="491" customWidth="1"/>
    <col min="2823" max="2826" width="0" style="491" hidden="1" customWidth="1"/>
    <col min="2827" max="2827" width="12.28515625" style="491" customWidth="1"/>
    <col min="2828" max="2828" width="6.42578125" style="491" customWidth="1"/>
    <col min="2829" max="2829" width="12.28515625" style="491" customWidth="1"/>
    <col min="2830" max="2830" width="0" style="491" hidden="1" customWidth="1"/>
    <col min="2831" max="2831" width="3.7109375" style="491" customWidth="1"/>
    <col min="2832" max="2832" width="11.140625" style="491" bestFit="1" customWidth="1"/>
    <col min="2833" max="2834" width="10.5703125" style="491"/>
    <col min="2835" max="2835" width="11.140625" style="491" customWidth="1"/>
    <col min="2836" max="3065" width="10.5703125" style="491"/>
    <col min="3066" max="3073" width="0" style="491" hidden="1" customWidth="1"/>
    <col min="3074" max="3074" width="3.7109375" style="491" customWidth="1"/>
    <col min="3075" max="3075" width="3.85546875" style="491" customWidth="1"/>
    <col min="3076" max="3076" width="3.7109375" style="491" customWidth="1"/>
    <col min="3077" max="3077" width="12.7109375" style="491" customWidth="1"/>
    <col min="3078" max="3078" width="52.7109375" style="491" customWidth="1"/>
    <col min="3079" max="3082" width="0" style="491" hidden="1" customWidth="1"/>
    <col min="3083" max="3083" width="12.28515625" style="491" customWidth="1"/>
    <col min="3084" max="3084" width="6.42578125" style="491" customWidth="1"/>
    <col min="3085" max="3085" width="12.28515625" style="491" customWidth="1"/>
    <col min="3086" max="3086" width="0" style="491" hidden="1" customWidth="1"/>
    <col min="3087" max="3087" width="3.7109375" style="491" customWidth="1"/>
    <col min="3088" max="3088" width="11.140625" style="491" bestFit="1" customWidth="1"/>
    <col min="3089" max="3090" width="10.5703125" style="491"/>
    <col min="3091" max="3091" width="11.140625" style="491" customWidth="1"/>
    <col min="3092" max="3321" width="10.5703125" style="491"/>
    <col min="3322" max="3329" width="0" style="491" hidden="1" customWidth="1"/>
    <col min="3330" max="3330" width="3.7109375" style="491" customWidth="1"/>
    <col min="3331" max="3331" width="3.85546875" style="491" customWidth="1"/>
    <col min="3332" max="3332" width="3.7109375" style="491" customWidth="1"/>
    <col min="3333" max="3333" width="12.7109375" style="491" customWidth="1"/>
    <col min="3334" max="3334" width="52.7109375" style="491" customWidth="1"/>
    <col min="3335" max="3338" width="0" style="491" hidden="1" customWidth="1"/>
    <col min="3339" max="3339" width="12.28515625" style="491" customWidth="1"/>
    <col min="3340" max="3340" width="6.42578125" style="491" customWidth="1"/>
    <col min="3341" max="3341" width="12.28515625" style="491" customWidth="1"/>
    <col min="3342" max="3342" width="0" style="491" hidden="1" customWidth="1"/>
    <col min="3343" max="3343" width="3.7109375" style="491" customWidth="1"/>
    <col min="3344" max="3344" width="11.140625" style="491" bestFit="1" customWidth="1"/>
    <col min="3345" max="3346" width="10.5703125" style="491"/>
    <col min="3347" max="3347" width="11.140625" style="491" customWidth="1"/>
    <col min="3348" max="3577" width="10.5703125" style="491"/>
    <col min="3578" max="3585" width="0" style="491" hidden="1" customWidth="1"/>
    <col min="3586" max="3586" width="3.7109375" style="491" customWidth="1"/>
    <col min="3587" max="3587" width="3.85546875" style="491" customWidth="1"/>
    <col min="3588" max="3588" width="3.7109375" style="491" customWidth="1"/>
    <col min="3589" max="3589" width="12.7109375" style="491" customWidth="1"/>
    <col min="3590" max="3590" width="52.7109375" style="491" customWidth="1"/>
    <col min="3591" max="3594" width="0" style="491" hidden="1" customWidth="1"/>
    <col min="3595" max="3595" width="12.28515625" style="491" customWidth="1"/>
    <col min="3596" max="3596" width="6.42578125" style="491" customWidth="1"/>
    <col min="3597" max="3597" width="12.28515625" style="491" customWidth="1"/>
    <col min="3598" max="3598" width="0" style="491" hidden="1" customWidth="1"/>
    <col min="3599" max="3599" width="3.7109375" style="491" customWidth="1"/>
    <col min="3600" max="3600" width="11.140625" style="491" bestFit="1" customWidth="1"/>
    <col min="3601" max="3602" width="10.5703125" style="491"/>
    <col min="3603" max="3603" width="11.140625" style="491" customWidth="1"/>
    <col min="3604" max="3833" width="10.5703125" style="491"/>
    <col min="3834" max="3841" width="0" style="491" hidden="1" customWidth="1"/>
    <col min="3842" max="3842" width="3.7109375" style="491" customWidth="1"/>
    <col min="3843" max="3843" width="3.85546875" style="491" customWidth="1"/>
    <col min="3844" max="3844" width="3.7109375" style="491" customWidth="1"/>
    <col min="3845" max="3845" width="12.7109375" style="491" customWidth="1"/>
    <col min="3846" max="3846" width="52.7109375" style="491" customWidth="1"/>
    <col min="3847" max="3850" width="0" style="491" hidden="1" customWidth="1"/>
    <col min="3851" max="3851" width="12.28515625" style="491" customWidth="1"/>
    <col min="3852" max="3852" width="6.42578125" style="491" customWidth="1"/>
    <col min="3853" max="3853" width="12.28515625" style="491" customWidth="1"/>
    <col min="3854" max="3854" width="0" style="491" hidden="1" customWidth="1"/>
    <col min="3855" max="3855" width="3.7109375" style="491" customWidth="1"/>
    <col min="3856" max="3856" width="11.140625" style="491" bestFit="1" customWidth="1"/>
    <col min="3857" max="3858" width="10.5703125" style="491"/>
    <col min="3859" max="3859" width="11.140625" style="491" customWidth="1"/>
    <col min="3860" max="4089" width="10.5703125" style="491"/>
    <col min="4090" max="4097" width="0" style="491" hidden="1" customWidth="1"/>
    <col min="4098" max="4098" width="3.7109375" style="491" customWidth="1"/>
    <col min="4099" max="4099" width="3.85546875" style="491" customWidth="1"/>
    <col min="4100" max="4100" width="3.7109375" style="491" customWidth="1"/>
    <col min="4101" max="4101" width="12.7109375" style="491" customWidth="1"/>
    <col min="4102" max="4102" width="52.7109375" style="491" customWidth="1"/>
    <col min="4103" max="4106" width="0" style="491" hidden="1" customWidth="1"/>
    <col min="4107" max="4107" width="12.28515625" style="491" customWidth="1"/>
    <col min="4108" max="4108" width="6.42578125" style="491" customWidth="1"/>
    <col min="4109" max="4109" width="12.28515625" style="491" customWidth="1"/>
    <col min="4110" max="4110" width="0" style="491" hidden="1" customWidth="1"/>
    <col min="4111" max="4111" width="3.7109375" style="491" customWidth="1"/>
    <col min="4112" max="4112" width="11.140625" style="491" bestFit="1" customWidth="1"/>
    <col min="4113" max="4114" width="10.5703125" style="491"/>
    <col min="4115" max="4115" width="11.140625" style="491" customWidth="1"/>
    <col min="4116" max="4345" width="10.5703125" style="491"/>
    <col min="4346" max="4353" width="0" style="491" hidden="1" customWidth="1"/>
    <col min="4354" max="4354" width="3.7109375" style="491" customWidth="1"/>
    <col min="4355" max="4355" width="3.85546875" style="491" customWidth="1"/>
    <col min="4356" max="4356" width="3.7109375" style="491" customWidth="1"/>
    <col min="4357" max="4357" width="12.7109375" style="491" customWidth="1"/>
    <col min="4358" max="4358" width="52.7109375" style="491" customWidth="1"/>
    <col min="4359" max="4362" width="0" style="491" hidden="1" customWidth="1"/>
    <col min="4363" max="4363" width="12.28515625" style="491" customWidth="1"/>
    <col min="4364" max="4364" width="6.42578125" style="491" customWidth="1"/>
    <col min="4365" max="4365" width="12.28515625" style="491" customWidth="1"/>
    <col min="4366" max="4366" width="0" style="491" hidden="1" customWidth="1"/>
    <col min="4367" max="4367" width="3.7109375" style="491" customWidth="1"/>
    <col min="4368" max="4368" width="11.140625" style="491" bestFit="1" customWidth="1"/>
    <col min="4369" max="4370" width="10.5703125" style="491"/>
    <col min="4371" max="4371" width="11.140625" style="491" customWidth="1"/>
    <col min="4372" max="4601" width="10.5703125" style="491"/>
    <col min="4602" max="4609" width="0" style="491" hidden="1" customWidth="1"/>
    <col min="4610" max="4610" width="3.7109375" style="491" customWidth="1"/>
    <col min="4611" max="4611" width="3.85546875" style="491" customWidth="1"/>
    <col min="4612" max="4612" width="3.7109375" style="491" customWidth="1"/>
    <col min="4613" max="4613" width="12.7109375" style="491" customWidth="1"/>
    <col min="4614" max="4614" width="52.7109375" style="491" customWidth="1"/>
    <col min="4615" max="4618" width="0" style="491" hidden="1" customWidth="1"/>
    <col min="4619" max="4619" width="12.28515625" style="491" customWidth="1"/>
    <col min="4620" max="4620" width="6.42578125" style="491" customWidth="1"/>
    <col min="4621" max="4621" width="12.28515625" style="491" customWidth="1"/>
    <col min="4622" max="4622" width="0" style="491" hidden="1" customWidth="1"/>
    <col min="4623" max="4623" width="3.7109375" style="491" customWidth="1"/>
    <col min="4624" max="4624" width="11.140625" style="491" bestFit="1" customWidth="1"/>
    <col min="4625" max="4626" width="10.5703125" style="491"/>
    <col min="4627" max="4627" width="11.140625" style="491" customWidth="1"/>
    <col min="4628" max="4857" width="10.5703125" style="491"/>
    <col min="4858" max="4865" width="0" style="491" hidden="1" customWidth="1"/>
    <col min="4866" max="4866" width="3.7109375" style="491" customWidth="1"/>
    <col min="4867" max="4867" width="3.85546875" style="491" customWidth="1"/>
    <col min="4868" max="4868" width="3.7109375" style="491" customWidth="1"/>
    <col min="4869" max="4869" width="12.7109375" style="491" customWidth="1"/>
    <col min="4870" max="4870" width="52.7109375" style="491" customWidth="1"/>
    <col min="4871" max="4874" width="0" style="491" hidden="1" customWidth="1"/>
    <col min="4875" max="4875" width="12.28515625" style="491" customWidth="1"/>
    <col min="4876" max="4876" width="6.42578125" style="491" customWidth="1"/>
    <col min="4877" max="4877" width="12.28515625" style="491" customWidth="1"/>
    <col min="4878" max="4878" width="0" style="491" hidden="1" customWidth="1"/>
    <col min="4879" max="4879" width="3.7109375" style="491" customWidth="1"/>
    <col min="4880" max="4880" width="11.140625" style="491" bestFit="1" customWidth="1"/>
    <col min="4881" max="4882" width="10.5703125" style="491"/>
    <col min="4883" max="4883" width="11.140625" style="491" customWidth="1"/>
    <col min="4884" max="5113" width="10.5703125" style="491"/>
    <col min="5114" max="5121" width="0" style="491" hidden="1" customWidth="1"/>
    <col min="5122" max="5122" width="3.7109375" style="491" customWidth="1"/>
    <col min="5123" max="5123" width="3.85546875" style="491" customWidth="1"/>
    <col min="5124" max="5124" width="3.7109375" style="491" customWidth="1"/>
    <col min="5125" max="5125" width="12.7109375" style="491" customWidth="1"/>
    <col min="5126" max="5126" width="52.7109375" style="491" customWidth="1"/>
    <col min="5127" max="5130" width="0" style="491" hidden="1" customWidth="1"/>
    <col min="5131" max="5131" width="12.28515625" style="491" customWidth="1"/>
    <col min="5132" max="5132" width="6.42578125" style="491" customWidth="1"/>
    <col min="5133" max="5133" width="12.28515625" style="491" customWidth="1"/>
    <col min="5134" max="5134" width="0" style="491" hidden="1" customWidth="1"/>
    <col min="5135" max="5135" width="3.7109375" style="491" customWidth="1"/>
    <col min="5136" max="5136" width="11.140625" style="491" bestFit="1" customWidth="1"/>
    <col min="5137" max="5138" width="10.5703125" style="491"/>
    <col min="5139" max="5139" width="11.140625" style="491" customWidth="1"/>
    <col min="5140" max="5369" width="10.5703125" style="491"/>
    <col min="5370" max="5377" width="0" style="491" hidden="1" customWidth="1"/>
    <col min="5378" max="5378" width="3.7109375" style="491" customWidth="1"/>
    <col min="5379" max="5379" width="3.85546875" style="491" customWidth="1"/>
    <col min="5380" max="5380" width="3.7109375" style="491" customWidth="1"/>
    <col min="5381" max="5381" width="12.7109375" style="491" customWidth="1"/>
    <col min="5382" max="5382" width="52.7109375" style="491" customWidth="1"/>
    <col min="5383" max="5386" width="0" style="491" hidden="1" customWidth="1"/>
    <col min="5387" max="5387" width="12.28515625" style="491" customWidth="1"/>
    <col min="5388" max="5388" width="6.42578125" style="491" customWidth="1"/>
    <col min="5389" max="5389" width="12.28515625" style="491" customWidth="1"/>
    <col min="5390" max="5390" width="0" style="491" hidden="1" customWidth="1"/>
    <col min="5391" max="5391" width="3.7109375" style="491" customWidth="1"/>
    <col min="5392" max="5392" width="11.140625" style="491" bestFit="1" customWidth="1"/>
    <col min="5393" max="5394" width="10.5703125" style="491"/>
    <col min="5395" max="5395" width="11.140625" style="491" customWidth="1"/>
    <col min="5396" max="5625" width="10.5703125" style="491"/>
    <col min="5626" max="5633" width="0" style="491" hidden="1" customWidth="1"/>
    <col min="5634" max="5634" width="3.7109375" style="491" customWidth="1"/>
    <col min="5635" max="5635" width="3.85546875" style="491" customWidth="1"/>
    <col min="5636" max="5636" width="3.7109375" style="491" customWidth="1"/>
    <col min="5637" max="5637" width="12.7109375" style="491" customWidth="1"/>
    <col min="5638" max="5638" width="52.7109375" style="491" customWidth="1"/>
    <col min="5639" max="5642" width="0" style="491" hidden="1" customWidth="1"/>
    <col min="5643" max="5643" width="12.28515625" style="491" customWidth="1"/>
    <col min="5644" max="5644" width="6.42578125" style="491" customWidth="1"/>
    <col min="5645" max="5645" width="12.28515625" style="491" customWidth="1"/>
    <col min="5646" max="5646" width="0" style="491" hidden="1" customWidth="1"/>
    <col min="5647" max="5647" width="3.7109375" style="491" customWidth="1"/>
    <col min="5648" max="5648" width="11.140625" style="491" bestFit="1" customWidth="1"/>
    <col min="5649" max="5650" width="10.5703125" style="491"/>
    <col min="5651" max="5651" width="11.140625" style="491" customWidth="1"/>
    <col min="5652" max="5881" width="10.5703125" style="491"/>
    <col min="5882" max="5889" width="0" style="491" hidden="1" customWidth="1"/>
    <col min="5890" max="5890" width="3.7109375" style="491" customWidth="1"/>
    <col min="5891" max="5891" width="3.85546875" style="491" customWidth="1"/>
    <col min="5892" max="5892" width="3.7109375" style="491" customWidth="1"/>
    <col min="5893" max="5893" width="12.7109375" style="491" customWidth="1"/>
    <col min="5894" max="5894" width="52.7109375" style="491" customWidth="1"/>
    <col min="5895" max="5898" width="0" style="491" hidden="1" customWidth="1"/>
    <col min="5899" max="5899" width="12.28515625" style="491" customWidth="1"/>
    <col min="5900" max="5900" width="6.42578125" style="491" customWidth="1"/>
    <col min="5901" max="5901" width="12.28515625" style="491" customWidth="1"/>
    <col min="5902" max="5902" width="0" style="491" hidden="1" customWidth="1"/>
    <col min="5903" max="5903" width="3.7109375" style="491" customWidth="1"/>
    <col min="5904" max="5904" width="11.140625" style="491" bestFit="1" customWidth="1"/>
    <col min="5905" max="5906" width="10.5703125" style="491"/>
    <col min="5907" max="5907" width="11.140625" style="491" customWidth="1"/>
    <col min="5908" max="6137" width="10.5703125" style="491"/>
    <col min="6138" max="6145" width="0" style="491" hidden="1" customWidth="1"/>
    <col min="6146" max="6146" width="3.7109375" style="491" customWidth="1"/>
    <col min="6147" max="6147" width="3.85546875" style="491" customWidth="1"/>
    <col min="6148" max="6148" width="3.7109375" style="491" customWidth="1"/>
    <col min="6149" max="6149" width="12.7109375" style="491" customWidth="1"/>
    <col min="6150" max="6150" width="52.7109375" style="491" customWidth="1"/>
    <col min="6151" max="6154" width="0" style="491" hidden="1" customWidth="1"/>
    <col min="6155" max="6155" width="12.28515625" style="491" customWidth="1"/>
    <col min="6156" max="6156" width="6.42578125" style="491" customWidth="1"/>
    <col min="6157" max="6157" width="12.28515625" style="491" customWidth="1"/>
    <col min="6158" max="6158" width="0" style="491" hidden="1" customWidth="1"/>
    <col min="6159" max="6159" width="3.7109375" style="491" customWidth="1"/>
    <col min="6160" max="6160" width="11.140625" style="491" bestFit="1" customWidth="1"/>
    <col min="6161" max="6162" width="10.5703125" style="491"/>
    <col min="6163" max="6163" width="11.140625" style="491" customWidth="1"/>
    <col min="6164" max="6393" width="10.5703125" style="491"/>
    <col min="6394" max="6401" width="0" style="491" hidden="1" customWidth="1"/>
    <col min="6402" max="6402" width="3.7109375" style="491" customWidth="1"/>
    <col min="6403" max="6403" width="3.85546875" style="491" customWidth="1"/>
    <col min="6404" max="6404" width="3.7109375" style="491" customWidth="1"/>
    <col min="6405" max="6405" width="12.7109375" style="491" customWidth="1"/>
    <col min="6406" max="6406" width="52.7109375" style="491" customWidth="1"/>
    <col min="6407" max="6410" width="0" style="491" hidden="1" customWidth="1"/>
    <col min="6411" max="6411" width="12.28515625" style="491" customWidth="1"/>
    <col min="6412" max="6412" width="6.42578125" style="491" customWidth="1"/>
    <col min="6413" max="6413" width="12.28515625" style="491" customWidth="1"/>
    <col min="6414" max="6414" width="0" style="491" hidden="1" customWidth="1"/>
    <col min="6415" max="6415" width="3.7109375" style="491" customWidth="1"/>
    <col min="6416" max="6416" width="11.140625" style="491" bestFit="1" customWidth="1"/>
    <col min="6417" max="6418" width="10.5703125" style="491"/>
    <col min="6419" max="6419" width="11.140625" style="491" customWidth="1"/>
    <col min="6420" max="6649" width="10.5703125" style="491"/>
    <col min="6650" max="6657" width="0" style="491" hidden="1" customWidth="1"/>
    <col min="6658" max="6658" width="3.7109375" style="491" customWidth="1"/>
    <col min="6659" max="6659" width="3.85546875" style="491" customWidth="1"/>
    <col min="6660" max="6660" width="3.7109375" style="491" customWidth="1"/>
    <col min="6661" max="6661" width="12.7109375" style="491" customWidth="1"/>
    <col min="6662" max="6662" width="52.7109375" style="491" customWidth="1"/>
    <col min="6663" max="6666" width="0" style="491" hidden="1" customWidth="1"/>
    <col min="6667" max="6667" width="12.28515625" style="491" customWidth="1"/>
    <col min="6668" max="6668" width="6.42578125" style="491" customWidth="1"/>
    <col min="6669" max="6669" width="12.28515625" style="491" customWidth="1"/>
    <col min="6670" max="6670" width="0" style="491" hidden="1" customWidth="1"/>
    <col min="6671" max="6671" width="3.7109375" style="491" customWidth="1"/>
    <col min="6672" max="6672" width="11.140625" style="491" bestFit="1" customWidth="1"/>
    <col min="6673" max="6674" width="10.5703125" style="491"/>
    <col min="6675" max="6675" width="11.140625" style="491" customWidth="1"/>
    <col min="6676" max="6905" width="10.5703125" style="491"/>
    <col min="6906" max="6913" width="0" style="491" hidden="1" customWidth="1"/>
    <col min="6914" max="6914" width="3.7109375" style="491" customWidth="1"/>
    <col min="6915" max="6915" width="3.85546875" style="491" customWidth="1"/>
    <col min="6916" max="6916" width="3.7109375" style="491" customWidth="1"/>
    <col min="6917" max="6917" width="12.7109375" style="491" customWidth="1"/>
    <col min="6918" max="6918" width="52.7109375" style="491" customWidth="1"/>
    <col min="6919" max="6922" width="0" style="491" hidden="1" customWidth="1"/>
    <col min="6923" max="6923" width="12.28515625" style="491" customWidth="1"/>
    <col min="6924" max="6924" width="6.42578125" style="491" customWidth="1"/>
    <col min="6925" max="6925" width="12.28515625" style="491" customWidth="1"/>
    <col min="6926" max="6926" width="0" style="491" hidden="1" customWidth="1"/>
    <col min="6927" max="6927" width="3.7109375" style="491" customWidth="1"/>
    <col min="6928" max="6928" width="11.140625" style="491" bestFit="1" customWidth="1"/>
    <col min="6929" max="6930" width="10.5703125" style="491"/>
    <col min="6931" max="6931" width="11.140625" style="491" customWidth="1"/>
    <col min="6932" max="7161" width="10.5703125" style="491"/>
    <col min="7162" max="7169" width="0" style="491" hidden="1" customWidth="1"/>
    <col min="7170" max="7170" width="3.7109375" style="491" customWidth="1"/>
    <col min="7171" max="7171" width="3.85546875" style="491" customWidth="1"/>
    <col min="7172" max="7172" width="3.7109375" style="491" customWidth="1"/>
    <col min="7173" max="7173" width="12.7109375" style="491" customWidth="1"/>
    <col min="7174" max="7174" width="52.7109375" style="491" customWidth="1"/>
    <col min="7175" max="7178" width="0" style="491" hidden="1" customWidth="1"/>
    <col min="7179" max="7179" width="12.28515625" style="491" customWidth="1"/>
    <col min="7180" max="7180" width="6.42578125" style="491" customWidth="1"/>
    <col min="7181" max="7181" width="12.28515625" style="491" customWidth="1"/>
    <col min="7182" max="7182" width="0" style="491" hidden="1" customWidth="1"/>
    <col min="7183" max="7183" width="3.7109375" style="491" customWidth="1"/>
    <col min="7184" max="7184" width="11.140625" style="491" bestFit="1" customWidth="1"/>
    <col min="7185" max="7186" width="10.5703125" style="491"/>
    <col min="7187" max="7187" width="11.140625" style="491" customWidth="1"/>
    <col min="7188" max="7417" width="10.5703125" style="491"/>
    <col min="7418" max="7425" width="0" style="491" hidden="1" customWidth="1"/>
    <col min="7426" max="7426" width="3.7109375" style="491" customWidth="1"/>
    <col min="7427" max="7427" width="3.85546875" style="491" customWidth="1"/>
    <col min="7428" max="7428" width="3.7109375" style="491" customWidth="1"/>
    <col min="7429" max="7429" width="12.7109375" style="491" customWidth="1"/>
    <col min="7430" max="7430" width="52.7109375" style="491" customWidth="1"/>
    <col min="7431" max="7434" width="0" style="491" hidden="1" customWidth="1"/>
    <col min="7435" max="7435" width="12.28515625" style="491" customWidth="1"/>
    <col min="7436" max="7436" width="6.42578125" style="491" customWidth="1"/>
    <col min="7437" max="7437" width="12.28515625" style="491" customWidth="1"/>
    <col min="7438" max="7438" width="0" style="491" hidden="1" customWidth="1"/>
    <col min="7439" max="7439" width="3.7109375" style="491" customWidth="1"/>
    <col min="7440" max="7440" width="11.140625" style="491" bestFit="1" customWidth="1"/>
    <col min="7441" max="7442" width="10.5703125" style="491"/>
    <col min="7443" max="7443" width="11.140625" style="491" customWidth="1"/>
    <col min="7444" max="7673" width="10.5703125" style="491"/>
    <col min="7674" max="7681" width="0" style="491" hidden="1" customWidth="1"/>
    <col min="7682" max="7682" width="3.7109375" style="491" customWidth="1"/>
    <col min="7683" max="7683" width="3.85546875" style="491" customWidth="1"/>
    <col min="7684" max="7684" width="3.7109375" style="491" customWidth="1"/>
    <col min="7685" max="7685" width="12.7109375" style="491" customWidth="1"/>
    <col min="7686" max="7686" width="52.7109375" style="491" customWidth="1"/>
    <col min="7687" max="7690" width="0" style="491" hidden="1" customWidth="1"/>
    <col min="7691" max="7691" width="12.28515625" style="491" customWidth="1"/>
    <col min="7692" max="7692" width="6.42578125" style="491" customWidth="1"/>
    <col min="7693" max="7693" width="12.28515625" style="491" customWidth="1"/>
    <col min="7694" max="7694" width="0" style="491" hidden="1" customWidth="1"/>
    <col min="7695" max="7695" width="3.7109375" style="491" customWidth="1"/>
    <col min="7696" max="7696" width="11.140625" style="491" bestFit="1" customWidth="1"/>
    <col min="7697" max="7698" width="10.5703125" style="491"/>
    <col min="7699" max="7699" width="11.140625" style="491" customWidth="1"/>
    <col min="7700" max="7929" width="10.5703125" style="491"/>
    <col min="7930" max="7937" width="0" style="491" hidden="1" customWidth="1"/>
    <col min="7938" max="7938" width="3.7109375" style="491" customWidth="1"/>
    <col min="7939" max="7939" width="3.85546875" style="491" customWidth="1"/>
    <col min="7940" max="7940" width="3.7109375" style="491" customWidth="1"/>
    <col min="7941" max="7941" width="12.7109375" style="491" customWidth="1"/>
    <col min="7942" max="7942" width="52.7109375" style="491" customWidth="1"/>
    <col min="7943" max="7946" width="0" style="491" hidden="1" customWidth="1"/>
    <col min="7947" max="7947" width="12.28515625" style="491" customWidth="1"/>
    <col min="7948" max="7948" width="6.42578125" style="491" customWidth="1"/>
    <col min="7949" max="7949" width="12.28515625" style="491" customWidth="1"/>
    <col min="7950" max="7950" width="0" style="491" hidden="1" customWidth="1"/>
    <col min="7951" max="7951" width="3.7109375" style="491" customWidth="1"/>
    <col min="7952" max="7952" width="11.140625" style="491" bestFit="1" customWidth="1"/>
    <col min="7953" max="7954" width="10.5703125" style="491"/>
    <col min="7955" max="7955" width="11.140625" style="491" customWidth="1"/>
    <col min="7956" max="8185" width="10.5703125" style="491"/>
    <col min="8186" max="8193" width="0" style="491" hidden="1" customWidth="1"/>
    <col min="8194" max="8194" width="3.7109375" style="491" customWidth="1"/>
    <col min="8195" max="8195" width="3.85546875" style="491" customWidth="1"/>
    <col min="8196" max="8196" width="3.7109375" style="491" customWidth="1"/>
    <col min="8197" max="8197" width="12.7109375" style="491" customWidth="1"/>
    <col min="8198" max="8198" width="52.7109375" style="491" customWidth="1"/>
    <col min="8199" max="8202" width="0" style="491" hidden="1" customWidth="1"/>
    <col min="8203" max="8203" width="12.28515625" style="491" customWidth="1"/>
    <col min="8204" max="8204" width="6.42578125" style="491" customWidth="1"/>
    <col min="8205" max="8205" width="12.28515625" style="491" customWidth="1"/>
    <col min="8206" max="8206" width="0" style="491" hidden="1" customWidth="1"/>
    <col min="8207" max="8207" width="3.7109375" style="491" customWidth="1"/>
    <col min="8208" max="8208" width="11.140625" style="491" bestFit="1" customWidth="1"/>
    <col min="8209" max="8210" width="10.5703125" style="491"/>
    <col min="8211" max="8211" width="11.140625" style="491" customWidth="1"/>
    <col min="8212" max="8441" width="10.5703125" style="491"/>
    <col min="8442" max="8449" width="0" style="491" hidden="1" customWidth="1"/>
    <col min="8450" max="8450" width="3.7109375" style="491" customWidth="1"/>
    <col min="8451" max="8451" width="3.85546875" style="491" customWidth="1"/>
    <col min="8452" max="8452" width="3.7109375" style="491" customWidth="1"/>
    <col min="8453" max="8453" width="12.7109375" style="491" customWidth="1"/>
    <col min="8454" max="8454" width="52.7109375" style="491" customWidth="1"/>
    <col min="8455" max="8458" width="0" style="491" hidden="1" customWidth="1"/>
    <col min="8459" max="8459" width="12.28515625" style="491" customWidth="1"/>
    <col min="8460" max="8460" width="6.42578125" style="491" customWidth="1"/>
    <col min="8461" max="8461" width="12.28515625" style="491" customWidth="1"/>
    <col min="8462" max="8462" width="0" style="491" hidden="1" customWidth="1"/>
    <col min="8463" max="8463" width="3.7109375" style="491" customWidth="1"/>
    <col min="8464" max="8464" width="11.140625" style="491" bestFit="1" customWidth="1"/>
    <col min="8465" max="8466" width="10.5703125" style="491"/>
    <col min="8467" max="8467" width="11.140625" style="491" customWidth="1"/>
    <col min="8468" max="8697" width="10.5703125" style="491"/>
    <col min="8698" max="8705" width="0" style="491" hidden="1" customWidth="1"/>
    <col min="8706" max="8706" width="3.7109375" style="491" customWidth="1"/>
    <col min="8707" max="8707" width="3.85546875" style="491" customWidth="1"/>
    <col min="8708" max="8708" width="3.7109375" style="491" customWidth="1"/>
    <col min="8709" max="8709" width="12.7109375" style="491" customWidth="1"/>
    <col min="8710" max="8710" width="52.7109375" style="491" customWidth="1"/>
    <col min="8711" max="8714" width="0" style="491" hidden="1" customWidth="1"/>
    <col min="8715" max="8715" width="12.28515625" style="491" customWidth="1"/>
    <col min="8716" max="8716" width="6.42578125" style="491" customWidth="1"/>
    <col min="8717" max="8717" width="12.28515625" style="491" customWidth="1"/>
    <col min="8718" max="8718" width="0" style="491" hidden="1" customWidth="1"/>
    <col min="8719" max="8719" width="3.7109375" style="491" customWidth="1"/>
    <col min="8720" max="8720" width="11.140625" style="491" bestFit="1" customWidth="1"/>
    <col min="8721" max="8722" width="10.5703125" style="491"/>
    <col min="8723" max="8723" width="11.140625" style="491" customWidth="1"/>
    <col min="8724" max="8953" width="10.5703125" style="491"/>
    <col min="8954" max="8961" width="0" style="491" hidden="1" customWidth="1"/>
    <col min="8962" max="8962" width="3.7109375" style="491" customWidth="1"/>
    <col min="8963" max="8963" width="3.85546875" style="491" customWidth="1"/>
    <col min="8964" max="8964" width="3.7109375" style="491" customWidth="1"/>
    <col min="8965" max="8965" width="12.7109375" style="491" customWidth="1"/>
    <col min="8966" max="8966" width="52.7109375" style="491" customWidth="1"/>
    <col min="8967" max="8970" width="0" style="491" hidden="1" customWidth="1"/>
    <col min="8971" max="8971" width="12.28515625" style="491" customWidth="1"/>
    <col min="8972" max="8972" width="6.42578125" style="491" customWidth="1"/>
    <col min="8973" max="8973" width="12.28515625" style="491" customWidth="1"/>
    <col min="8974" max="8974" width="0" style="491" hidden="1" customWidth="1"/>
    <col min="8975" max="8975" width="3.7109375" style="491" customWidth="1"/>
    <col min="8976" max="8976" width="11.140625" style="491" bestFit="1" customWidth="1"/>
    <col min="8977" max="8978" width="10.5703125" style="491"/>
    <col min="8979" max="8979" width="11.140625" style="491" customWidth="1"/>
    <col min="8980" max="9209" width="10.5703125" style="491"/>
    <col min="9210" max="9217" width="0" style="491" hidden="1" customWidth="1"/>
    <col min="9218" max="9218" width="3.7109375" style="491" customWidth="1"/>
    <col min="9219" max="9219" width="3.85546875" style="491" customWidth="1"/>
    <col min="9220" max="9220" width="3.7109375" style="491" customWidth="1"/>
    <col min="9221" max="9221" width="12.7109375" style="491" customWidth="1"/>
    <col min="9222" max="9222" width="52.7109375" style="491" customWidth="1"/>
    <col min="9223" max="9226" width="0" style="491" hidden="1" customWidth="1"/>
    <col min="9227" max="9227" width="12.28515625" style="491" customWidth="1"/>
    <col min="9228" max="9228" width="6.42578125" style="491" customWidth="1"/>
    <col min="9229" max="9229" width="12.28515625" style="491" customWidth="1"/>
    <col min="9230" max="9230" width="0" style="491" hidden="1" customWidth="1"/>
    <col min="9231" max="9231" width="3.7109375" style="491" customWidth="1"/>
    <col min="9232" max="9232" width="11.140625" style="491" bestFit="1" customWidth="1"/>
    <col min="9233" max="9234" width="10.5703125" style="491"/>
    <col min="9235" max="9235" width="11.140625" style="491" customWidth="1"/>
    <col min="9236" max="9465" width="10.5703125" style="491"/>
    <col min="9466" max="9473" width="0" style="491" hidden="1" customWidth="1"/>
    <col min="9474" max="9474" width="3.7109375" style="491" customWidth="1"/>
    <col min="9475" max="9475" width="3.85546875" style="491" customWidth="1"/>
    <col min="9476" max="9476" width="3.7109375" style="491" customWidth="1"/>
    <col min="9477" max="9477" width="12.7109375" style="491" customWidth="1"/>
    <col min="9478" max="9478" width="52.7109375" style="491" customWidth="1"/>
    <col min="9479" max="9482" width="0" style="491" hidden="1" customWidth="1"/>
    <col min="9483" max="9483" width="12.28515625" style="491" customWidth="1"/>
    <col min="9484" max="9484" width="6.42578125" style="491" customWidth="1"/>
    <col min="9485" max="9485" width="12.28515625" style="491" customWidth="1"/>
    <col min="9486" max="9486" width="0" style="491" hidden="1" customWidth="1"/>
    <col min="9487" max="9487" width="3.7109375" style="491" customWidth="1"/>
    <col min="9488" max="9488" width="11.140625" style="491" bestFit="1" customWidth="1"/>
    <col min="9489" max="9490" width="10.5703125" style="491"/>
    <col min="9491" max="9491" width="11.140625" style="491" customWidth="1"/>
    <col min="9492" max="9721" width="10.5703125" style="491"/>
    <col min="9722" max="9729" width="0" style="491" hidden="1" customWidth="1"/>
    <col min="9730" max="9730" width="3.7109375" style="491" customWidth="1"/>
    <col min="9731" max="9731" width="3.85546875" style="491" customWidth="1"/>
    <col min="9732" max="9732" width="3.7109375" style="491" customWidth="1"/>
    <col min="9733" max="9733" width="12.7109375" style="491" customWidth="1"/>
    <col min="9734" max="9734" width="52.7109375" style="491" customWidth="1"/>
    <col min="9735" max="9738" width="0" style="491" hidden="1" customWidth="1"/>
    <col min="9739" max="9739" width="12.28515625" style="491" customWidth="1"/>
    <col min="9740" max="9740" width="6.42578125" style="491" customWidth="1"/>
    <col min="9741" max="9741" width="12.28515625" style="491" customWidth="1"/>
    <col min="9742" max="9742" width="0" style="491" hidden="1" customWidth="1"/>
    <col min="9743" max="9743" width="3.7109375" style="491" customWidth="1"/>
    <col min="9744" max="9744" width="11.140625" style="491" bestFit="1" customWidth="1"/>
    <col min="9745" max="9746" width="10.5703125" style="491"/>
    <col min="9747" max="9747" width="11.140625" style="491" customWidth="1"/>
    <col min="9748" max="9977" width="10.5703125" style="491"/>
    <col min="9978" max="9985" width="0" style="491" hidden="1" customWidth="1"/>
    <col min="9986" max="9986" width="3.7109375" style="491" customWidth="1"/>
    <col min="9987" max="9987" width="3.85546875" style="491" customWidth="1"/>
    <col min="9988" max="9988" width="3.7109375" style="491" customWidth="1"/>
    <col min="9989" max="9989" width="12.7109375" style="491" customWidth="1"/>
    <col min="9990" max="9990" width="52.7109375" style="491" customWidth="1"/>
    <col min="9991" max="9994" width="0" style="491" hidden="1" customWidth="1"/>
    <col min="9995" max="9995" width="12.28515625" style="491" customWidth="1"/>
    <col min="9996" max="9996" width="6.42578125" style="491" customWidth="1"/>
    <col min="9997" max="9997" width="12.28515625" style="491" customWidth="1"/>
    <col min="9998" max="9998" width="0" style="491" hidden="1" customWidth="1"/>
    <col min="9999" max="9999" width="3.7109375" style="491" customWidth="1"/>
    <col min="10000" max="10000" width="11.140625" style="491" bestFit="1" customWidth="1"/>
    <col min="10001" max="10002" width="10.5703125" style="491"/>
    <col min="10003" max="10003" width="11.140625" style="491" customWidth="1"/>
    <col min="10004" max="10233" width="10.5703125" style="491"/>
    <col min="10234" max="10241" width="0" style="491" hidden="1" customWidth="1"/>
    <col min="10242" max="10242" width="3.7109375" style="491" customWidth="1"/>
    <col min="10243" max="10243" width="3.85546875" style="491" customWidth="1"/>
    <col min="10244" max="10244" width="3.7109375" style="491" customWidth="1"/>
    <col min="10245" max="10245" width="12.7109375" style="491" customWidth="1"/>
    <col min="10246" max="10246" width="52.7109375" style="491" customWidth="1"/>
    <col min="10247" max="10250" width="0" style="491" hidden="1" customWidth="1"/>
    <col min="10251" max="10251" width="12.28515625" style="491" customWidth="1"/>
    <col min="10252" max="10252" width="6.42578125" style="491" customWidth="1"/>
    <col min="10253" max="10253" width="12.28515625" style="491" customWidth="1"/>
    <col min="10254" max="10254" width="0" style="491" hidden="1" customWidth="1"/>
    <col min="10255" max="10255" width="3.7109375" style="491" customWidth="1"/>
    <col min="10256" max="10256" width="11.140625" style="491" bestFit="1" customWidth="1"/>
    <col min="10257" max="10258" width="10.5703125" style="491"/>
    <col min="10259" max="10259" width="11.140625" style="491" customWidth="1"/>
    <col min="10260" max="10489" width="10.5703125" style="491"/>
    <col min="10490" max="10497" width="0" style="491" hidden="1" customWidth="1"/>
    <col min="10498" max="10498" width="3.7109375" style="491" customWidth="1"/>
    <col min="10499" max="10499" width="3.85546875" style="491" customWidth="1"/>
    <col min="10500" max="10500" width="3.7109375" style="491" customWidth="1"/>
    <col min="10501" max="10501" width="12.7109375" style="491" customWidth="1"/>
    <col min="10502" max="10502" width="52.7109375" style="491" customWidth="1"/>
    <col min="10503" max="10506" width="0" style="491" hidden="1" customWidth="1"/>
    <col min="10507" max="10507" width="12.28515625" style="491" customWidth="1"/>
    <col min="10508" max="10508" width="6.42578125" style="491" customWidth="1"/>
    <col min="10509" max="10509" width="12.28515625" style="491" customWidth="1"/>
    <col min="10510" max="10510" width="0" style="491" hidden="1" customWidth="1"/>
    <col min="10511" max="10511" width="3.7109375" style="491" customWidth="1"/>
    <col min="10512" max="10512" width="11.140625" style="491" bestFit="1" customWidth="1"/>
    <col min="10513" max="10514" width="10.5703125" style="491"/>
    <col min="10515" max="10515" width="11.140625" style="491" customWidth="1"/>
    <col min="10516" max="10745" width="10.5703125" style="491"/>
    <col min="10746" max="10753" width="0" style="491" hidden="1" customWidth="1"/>
    <col min="10754" max="10754" width="3.7109375" style="491" customWidth="1"/>
    <col min="10755" max="10755" width="3.85546875" style="491" customWidth="1"/>
    <col min="10756" max="10756" width="3.7109375" style="491" customWidth="1"/>
    <col min="10757" max="10757" width="12.7109375" style="491" customWidth="1"/>
    <col min="10758" max="10758" width="52.7109375" style="491" customWidth="1"/>
    <col min="10759" max="10762" width="0" style="491" hidden="1" customWidth="1"/>
    <col min="10763" max="10763" width="12.28515625" style="491" customWidth="1"/>
    <col min="10764" max="10764" width="6.42578125" style="491" customWidth="1"/>
    <col min="10765" max="10765" width="12.28515625" style="491" customWidth="1"/>
    <col min="10766" max="10766" width="0" style="491" hidden="1" customWidth="1"/>
    <col min="10767" max="10767" width="3.7109375" style="491" customWidth="1"/>
    <col min="10768" max="10768" width="11.140625" style="491" bestFit="1" customWidth="1"/>
    <col min="10769" max="10770" width="10.5703125" style="491"/>
    <col min="10771" max="10771" width="11.140625" style="491" customWidth="1"/>
    <col min="10772" max="11001" width="10.5703125" style="491"/>
    <col min="11002" max="11009" width="0" style="491" hidden="1" customWidth="1"/>
    <col min="11010" max="11010" width="3.7109375" style="491" customWidth="1"/>
    <col min="11011" max="11011" width="3.85546875" style="491" customWidth="1"/>
    <col min="11012" max="11012" width="3.7109375" style="491" customWidth="1"/>
    <col min="11013" max="11013" width="12.7109375" style="491" customWidth="1"/>
    <col min="11014" max="11014" width="52.7109375" style="491" customWidth="1"/>
    <col min="11015" max="11018" width="0" style="491" hidden="1" customWidth="1"/>
    <col min="11019" max="11019" width="12.28515625" style="491" customWidth="1"/>
    <col min="11020" max="11020" width="6.42578125" style="491" customWidth="1"/>
    <col min="11021" max="11021" width="12.28515625" style="491" customWidth="1"/>
    <col min="11022" max="11022" width="0" style="491" hidden="1" customWidth="1"/>
    <col min="11023" max="11023" width="3.7109375" style="491" customWidth="1"/>
    <col min="11024" max="11024" width="11.140625" style="491" bestFit="1" customWidth="1"/>
    <col min="11025" max="11026" width="10.5703125" style="491"/>
    <col min="11027" max="11027" width="11.140625" style="491" customWidth="1"/>
    <col min="11028" max="11257" width="10.5703125" style="491"/>
    <col min="11258" max="11265" width="0" style="491" hidden="1" customWidth="1"/>
    <col min="11266" max="11266" width="3.7109375" style="491" customWidth="1"/>
    <col min="11267" max="11267" width="3.85546875" style="491" customWidth="1"/>
    <col min="11268" max="11268" width="3.7109375" style="491" customWidth="1"/>
    <col min="11269" max="11269" width="12.7109375" style="491" customWidth="1"/>
    <col min="11270" max="11270" width="52.7109375" style="491" customWidth="1"/>
    <col min="11271" max="11274" width="0" style="491" hidden="1" customWidth="1"/>
    <col min="11275" max="11275" width="12.28515625" style="491" customWidth="1"/>
    <col min="11276" max="11276" width="6.42578125" style="491" customWidth="1"/>
    <col min="11277" max="11277" width="12.28515625" style="491" customWidth="1"/>
    <col min="11278" max="11278" width="0" style="491" hidden="1" customWidth="1"/>
    <col min="11279" max="11279" width="3.7109375" style="491" customWidth="1"/>
    <col min="11280" max="11280" width="11.140625" style="491" bestFit="1" customWidth="1"/>
    <col min="11281" max="11282" width="10.5703125" style="491"/>
    <col min="11283" max="11283" width="11.140625" style="491" customWidth="1"/>
    <col min="11284" max="11513" width="10.5703125" style="491"/>
    <col min="11514" max="11521" width="0" style="491" hidden="1" customWidth="1"/>
    <col min="11522" max="11522" width="3.7109375" style="491" customWidth="1"/>
    <col min="11523" max="11523" width="3.85546875" style="491" customWidth="1"/>
    <col min="11524" max="11524" width="3.7109375" style="491" customWidth="1"/>
    <col min="11525" max="11525" width="12.7109375" style="491" customWidth="1"/>
    <col min="11526" max="11526" width="52.7109375" style="491" customWidth="1"/>
    <col min="11527" max="11530" width="0" style="491" hidden="1" customWidth="1"/>
    <col min="11531" max="11531" width="12.28515625" style="491" customWidth="1"/>
    <col min="11532" max="11532" width="6.42578125" style="491" customWidth="1"/>
    <col min="11533" max="11533" width="12.28515625" style="491" customWidth="1"/>
    <col min="11534" max="11534" width="0" style="491" hidden="1" customWidth="1"/>
    <col min="11535" max="11535" width="3.7109375" style="491" customWidth="1"/>
    <col min="11536" max="11536" width="11.140625" style="491" bestFit="1" customWidth="1"/>
    <col min="11537" max="11538" width="10.5703125" style="491"/>
    <col min="11539" max="11539" width="11.140625" style="491" customWidth="1"/>
    <col min="11540" max="11769" width="10.5703125" style="491"/>
    <col min="11770" max="11777" width="0" style="491" hidden="1" customWidth="1"/>
    <col min="11778" max="11778" width="3.7109375" style="491" customWidth="1"/>
    <col min="11779" max="11779" width="3.85546875" style="491" customWidth="1"/>
    <col min="11780" max="11780" width="3.7109375" style="491" customWidth="1"/>
    <col min="11781" max="11781" width="12.7109375" style="491" customWidth="1"/>
    <col min="11782" max="11782" width="52.7109375" style="491" customWidth="1"/>
    <col min="11783" max="11786" width="0" style="491" hidden="1" customWidth="1"/>
    <col min="11787" max="11787" width="12.28515625" style="491" customWidth="1"/>
    <col min="11788" max="11788" width="6.42578125" style="491" customWidth="1"/>
    <col min="11789" max="11789" width="12.28515625" style="491" customWidth="1"/>
    <col min="11790" max="11790" width="0" style="491" hidden="1" customWidth="1"/>
    <col min="11791" max="11791" width="3.7109375" style="491" customWidth="1"/>
    <col min="11792" max="11792" width="11.140625" style="491" bestFit="1" customWidth="1"/>
    <col min="11793" max="11794" width="10.5703125" style="491"/>
    <col min="11795" max="11795" width="11.140625" style="491" customWidth="1"/>
    <col min="11796" max="12025" width="10.5703125" style="491"/>
    <col min="12026" max="12033" width="0" style="491" hidden="1" customWidth="1"/>
    <col min="12034" max="12034" width="3.7109375" style="491" customWidth="1"/>
    <col min="12035" max="12035" width="3.85546875" style="491" customWidth="1"/>
    <col min="12036" max="12036" width="3.7109375" style="491" customWidth="1"/>
    <col min="12037" max="12037" width="12.7109375" style="491" customWidth="1"/>
    <col min="12038" max="12038" width="52.7109375" style="491" customWidth="1"/>
    <col min="12039" max="12042" width="0" style="491" hidden="1" customWidth="1"/>
    <col min="12043" max="12043" width="12.28515625" style="491" customWidth="1"/>
    <col min="12044" max="12044" width="6.42578125" style="491" customWidth="1"/>
    <col min="12045" max="12045" width="12.28515625" style="491" customWidth="1"/>
    <col min="12046" max="12046" width="0" style="491" hidden="1" customWidth="1"/>
    <col min="12047" max="12047" width="3.7109375" style="491" customWidth="1"/>
    <col min="12048" max="12048" width="11.140625" style="491" bestFit="1" customWidth="1"/>
    <col min="12049" max="12050" width="10.5703125" style="491"/>
    <col min="12051" max="12051" width="11.140625" style="491" customWidth="1"/>
    <col min="12052" max="12281" width="10.5703125" style="491"/>
    <col min="12282" max="12289" width="0" style="491" hidden="1" customWidth="1"/>
    <col min="12290" max="12290" width="3.7109375" style="491" customWidth="1"/>
    <col min="12291" max="12291" width="3.85546875" style="491" customWidth="1"/>
    <col min="12292" max="12292" width="3.7109375" style="491" customWidth="1"/>
    <col min="12293" max="12293" width="12.7109375" style="491" customWidth="1"/>
    <col min="12294" max="12294" width="52.7109375" style="491" customWidth="1"/>
    <col min="12295" max="12298" width="0" style="491" hidden="1" customWidth="1"/>
    <col min="12299" max="12299" width="12.28515625" style="491" customWidth="1"/>
    <col min="12300" max="12300" width="6.42578125" style="491" customWidth="1"/>
    <col min="12301" max="12301" width="12.28515625" style="491" customWidth="1"/>
    <col min="12302" max="12302" width="0" style="491" hidden="1" customWidth="1"/>
    <col min="12303" max="12303" width="3.7109375" style="491" customWidth="1"/>
    <col min="12304" max="12304" width="11.140625" style="491" bestFit="1" customWidth="1"/>
    <col min="12305" max="12306" width="10.5703125" style="491"/>
    <col min="12307" max="12307" width="11.140625" style="491" customWidth="1"/>
    <col min="12308" max="12537" width="10.5703125" style="491"/>
    <col min="12538" max="12545" width="0" style="491" hidden="1" customWidth="1"/>
    <col min="12546" max="12546" width="3.7109375" style="491" customWidth="1"/>
    <col min="12547" max="12547" width="3.85546875" style="491" customWidth="1"/>
    <col min="12548" max="12548" width="3.7109375" style="491" customWidth="1"/>
    <col min="12549" max="12549" width="12.7109375" style="491" customWidth="1"/>
    <col min="12550" max="12550" width="52.7109375" style="491" customWidth="1"/>
    <col min="12551" max="12554" width="0" style="491" hidden="1" customWidth="1"/>
    <col min="12555" max="12555" width="12.28515625" style="491" customWidth="1"/>
    <col min="12556" max="12556" width="6.42578125" style="491" customWidth="1"/>
    <col min="12557" max="12557" width="12.28515625" style="491" customWidth="1"/>
    <col min="12558" max="12558" width="0" style="491" hidden="1" customWidth="1"/>
    <col min="12559" max="12559" width="3.7109375" style="491" customWidth="1"/>
    <col min="12560" max="12560" width="11.140625" style="491" bestFit="1" customWidth="1"/>
    <col min="12561" max="12562" width="10.5703125" style="491"/>
    <col min="12563" max="12563" width="11.140625" style="491" customWidth="1"/>
    <col min="12564" max="12793" width="10.5703125" style="491"/>
    <col min="12794" max="12801" width="0" style="491" hidden="1" customWidth="1"/>
    <col min="12802" max="12802" width="3.7109375" style="491" customWidth="1"/>
    <col min="12803" max="12803" width="3.85546875" style="491" customWidth="1"/>
    <col min="12804" max="12804" width="3.7109375" style="491" customWidth="1"/>
    <col min="12805" max="12805" width="12.7109375" style="491" customWidth="1"/>
    <col min="12806" max="12806" width="52.7109375" style="491" customWidth="1"/>
    <col min="12807" max="12810" width="0" style="491" hidden="1" customWidth="1"/>
    <col min="12811" max="12811" width="12.28515625" style="491" customWidth="1"/>
    <col min="12812" max="12812" width="6.42578125" style="491" customWidth="1"/>
    <col min="12813" max="12813" width="12.28515625" style="491" customWidth="1"/>
    <col min="12814" max="12814" width="0" style="491" hidden="1" customWidth="1"/>
    <col min="12815" max="12815" width="3.7109375" style="491" customWidth="1"/>
    <col min="12816" max="12816" width="11.140625" style="491" bestFit="1" customWidth="1"/>
    <col min="12817" max="12818" width="10.5703125" style="491"/>
    <col min="12819" max="12819" width="11.140625" style="491" customWidth="1"/>
    <col min="12820" max="13049" width="10.5703125" style="491"/>
    <col min="13050" max="13057" width="0" style="491" hidden="1" customWidth="1"/>
    <col min="13058" max="13058" width="3.7109375" style="491" customWidth="1"/>
    <col min="13059" max="13059" width="3.85546875" style="491" customWidth="1"/>
    <col min="13060" max="13060" width="3.7109375" style="491" customWidth="1"/>
    <col min="13061" max="13061" width="12.7109375" style="491" customWidth="1"/>
    <col min="13062" max="13062" width="52.7109375" style="491" customWidth="1"/>
    <col min="13063" max="13066" width="0" style="491" hidden="1" customWidth="1"/>
    <col min="13067" max="13067" width="12.28515625" style="491" customWidth="1"/>
    <col min="13068" max="13068" width="6.42578125" style="491" customWidth="1"/>
    <col min="13069" max="13069" width="12.28515625" style="491" customWidth="1"/>
    <col min="13070" max="13070" width="0" style="491" hidden="1" customWidth="1"/>
    <col min="13071" max="13071" width="3.7109375" style="491" customWidth="1"/>
    <col min="13072" max="13072" width="11.140625" style="491" bestFit="1" customWidth="1"/>
    <col min="13073" max="13074" width="10.5703125" style="491"/>
    <col min="13075" max="13075" width="11.140625" style="491" customWidth="1"/>
    <col min="13076" max="13305" width="10.5703125" style="491"/>
    <col min="13306" max="13313" width="0" style="491" hidden="1" customWidth="1"/>
    <col min="13314" max="13314" width="3.7109375" style="491" customWidth="1"/>
    <col min="13315" max="13315" width="3.85546875" style="491" customWidth="1"/>
    <col min="13316" max="13316" width="3.7109375" style="491" customWidth="1"/>
    <col min="13317" max="13317" width="12.7109375" style="491" customWidth="1"/>
    <col min="13318" max="13318" width="52.7109375" style="491" customWidth="1"/>
    <col min="13319" max="13322" width="0" style="491" hidden="1" customWidth="1"/>
    <col min="13323" max="13323" width="12.28515625" style="491" customWidth="1"/>
    <col min="13324" max="13324" width="6.42578125" style="491" customWidth="1"/>
    <col min="13325" max="13325" width="12.28515625" style="491" customWidth="1"/>
    <col min="13326" max="13326" width="0" style="491" hidden="1" customWidth="1"/>
    <col min="13327" max="13327" width="3.7109375" style="491" customWidth="1"/>
    <col min="13328" max="13328" width="11.140625" style="491" bestFit="1" customWidth="1"/>
    <col min="13329" max="13330" width="10.5703125" style="491"/>
    <col min="13331" max="13331" width="11.140625" style="491" customWidth="1"/>
    <col min="13332" max="13561" width="10.5703125" style="491"/>
    <col min="13562" max="13569" width="0" style="491" hidden="1" customWidth="1"/>
    <col min="13570" max="13570" width="3.7109375" style="491" customWidth="1"/>
    <col min="13571" max="13571" width="3.85546875" style="491" customWidth="1"/>
    <col min="13572" max="13572" width="3.7109375" style="491" customWidth="1"/>
    <col min="13573" max="13573" width="12.7109375" style="491" customWidth="1"/>
    <col min="13574" max="13574" width="52.7109375" style="491" customWidth="1"/>
    <col min="13575" max="13578" width="0" style="491" hidden="1" customWidth="1"/>
    <col min="13579" max="13579" width="12.28515625" style="491" customWidth="1"/>
    <col min="13580" max="13580" width="6.42578125" style="491" customWidth="1"/>
    <col min="13581" max="13581" width="12.28515625" style="491" customWidth="1"/>
    <col min="13582" max="13582" width="0" style="491" hidden="1" customWidth="1"/>
    <col min="13583" max="13583" width="3.7109375" style="491" customWidth="1"/>
    <col min="13584" max="13584" width="11.140625" style="491" bestFit="1" customWidth="1"/>
    <col min="13585" max="13586" width="10.5703125" style="491"/>
    <col min="13587" max="13587" width="11.140625" style="491" customWidth="1"/>
    <col min="13588" max="13817" width="10.5703125" style="491"/>
    <col min="13818" max="13825" width="0" style="491" hidden="1" customWidth="1"/>
    <col min="13826" max="13826" width="3.7109375" style="491" customWidth="1"/>
    <col min="13827" max="13827" width="3.85546875" style="491" customWidth="1"/>
    <col min="13828" max="13828" width="3.7109375" style="491" customWidth="1"/>
    <col min="13829" max="13829" width="12.7109375" style="491" customWidth="1"/>
    <col min="13830" max="13830" width="52.7109375" style="491" customWidth="1"/>
    <col min="13831" max="13834" width="0" style="491" hidden="1" customWidth="1"/>
    <col min="13835" max="13835" width="12.28515625" style="491" customWidth="1"/>
    <col min="13836" max="13836" width="6.42578125" style="491" customWidth="1"/>
    <col min="13837" max="13837" width="12.28515625" style="491" customWidth="1"/>
    <col min="13838" max="13838" width="0" style="491" hidden="1" customWidth="1"/>
    <col min="13839" max="13839" width="3.7109375" style="491" customWidth="1"/>
    <col min="13840" max="13840" width="11.140625" style="491" bestFit="1" customWidth="1"/>
    <col min="13841" max="13842" width="10.5703125" style="491"/>
    <col min="13843" max="13843" width="11.140625" style="491" customWidth="1"/>
    <col min="13844" max="14073" width="10.5703125" style="491"/>
    <col min="14074" max="14081" width="0" style="491" hidden="1" customWidth="1"/>
    <col min="14082" max="14082" width="3.7109375" style="491" customWidth="1"/>
    <col min="14083" max="14083" width="3.85546875" style="491" customWidth="1"/>
    <col min="14084" max="14084" width="3.7109375" style="491" customWidth="1"/>
    <col min="14085" max="14085" width="12.7109375" style="491" customWidth="1"/>
    <col min="14086" max="14086" width="52.7109375" style="491" customWidth="1"/>
    <col min="14087" max="14090" width="0" style="491" hidden="1" customWidth="1"/>
    <col min="14091" max="14091" width="12.28515625" style="491" customWidth="1"/>
    <col min="14092" max="14092" width="6.42578125" style="491" customWidth="1"/>
    <col min="14093" max="14093" width="12.28515625" style="491" customWidth="1"/>
    <col min="14094" max="14094" width="0" style="491" hidden="1" customWidth="1"/>
    <col min="14095" max="14095" width="3.7109375" style="491" customWidth="1"/>
    <col min="14096" max="14096" width="11.140625" style="491" bestFit="1" customWidth="1"/>
    <col min="14097" max="14098" width="10.5703125" style="491"/>
    <col min="14099" max="14099" width="11.140625" style="491" customWidth="1"/>
    <col min="14100" max="14329" width="10.5703125" style="491"/>
    <col min="14330" max="14337" width="0" style="491" hidden="1" customWidth="1"/>
    <col min="14338" max="14338" width="3.7109375" style="491" customWidth="1"/>
    <col min="14339" max="14339" width="3.85546875" style="491" customWidth="1"/>
    <col min="14340" max="14340" width="3.7109375" style="491" customWidth="1"/>
    <col min="14341" max="14341" width="12.7109375" style="491" customWidth="1"/>
    <col min="14342" max="14342" width="52.7109375" style="491" customWidth="1"/>
    <col min="14343" max="14346" width="0" style="491" hidden="1" customWidth="1"/>
    <col min="14347" max="14347" width="12.28515625" style="491" customWidth="1"/>
    <col min="14348" max="14348" width="6.42578125" style="491" customWidth="1"/>
    <col min="14349" max="14349" width="12.28515625" style="491" customWidth="1"/>
    <col min="14350" max="14350" width="0" style="491" hidden="1" customWidth="1"/>
    <col min="14351" max="14351" width="3.7109375" style="491" customWidth="1"/>
    <col min="14352" max="14352" width="11.140625" style="491" bestFit="1" customWidth="1"/>
    <col min="14353" max="14354" width="10.5703125" style="491"/>
    <col min="14355" max="14355" width="11.140625" style="491" customWidth="1"/>
    <col min="14356" max="14585" width="10.5703125" style="491"/>
    <col min="14586" max="14593" width="0" style="491" hidden="1" customWidth="1"/>
    <col min="14594" max="14594" width="3.7109375" style="491" customWidth="1"/>
    <col min="14595" max="14595" width="3.85546875" style="491" customWidth="1"/>
    <col min="14596" max="14596" width="3.7109375" style="491" customWidth="1"/>
    <col min="14597" max="14597" width="12.7109375" style="491" customWidth="1"/>
    <col min="14598" max="14598" width="52.7109375" style="491" customWidth="1"/>
    <col min="14599" max="14602" width="0" style="491" hidden="1" customWidth="1"/>
    <col min="14603" max="14603" width="12.28515625" style="491" customWidth="1"/>
    <col min="14604" max="14604" width="6.42578125" style="491" customWidth="1"/>
    <col min="14605" max="14605" width="12.28515625" style="491" customWidth="1"/>
    <col min="14606" max="14606" width="0" style="491" hidden="1" customWidth="1"/>
    <col min="14607" max="14607" width="3.7109375" style="491" customWidth="1"/>
    <col min="14608" max="14608" width="11.140625" style="491" bestFit="1" customWidth="1"/>
    <col min="14609" max="14610" width="10.5703125" style="491"/>
    <col min="14611" max="14611" width="11.140625" style="491" customWidth="1"/>
    <col min="14612" max="14841" width="10.5703125" style="491"/>
    <col min="14842" max="14849" width="0" style="491" hidden="1" customWidth="1"/>
    <col min="14850" max="14850" width="3.7109375" style="491" customWidth="1"/>
    <col min="14851" max="14851" width="3.85546875" style="491" customWidth="1"/>
    <col min="14852" max="14852" width="3.7109375" style="491" customWidth="1"/>
    <col min="14853" max="14853" width="12.7109375" style="491" customWidth="1"/>
    <col min="14854" max="14854" width="52.7109375" style="491" customWidth="1"/>
    <col min="14855" max="14858" width="0" style="491" hidden="1" customWidth="1"/>
    <col min="14859" max="14859" width="12.28515625" style="491" customWidth="1"/>
    <col min="14860" max="14860" width="6.42578125" style="491" customWidth="1"/>
    <col min="14861" max="14861" width="12.28515625" style="491" customWidth="1"/>
    <col min="14862" max="14862" width="0" style="491" hidden="1" customWidth="1"/>
    <col min="14863" max="14863" width="3.7109375" style="491" customWidth="1"/>
    <col min="14864" max="14864" width="11.140625" style="491" bestFit="1" customWidth="1"/>
    <col min="14865" max="14866" width="10.5703125" style="491"/>
    <col min="14867" max="14867" width="11.140625" style="491" customWidth="1"/>
    <col min="14868" max="15097" width="10.5703125" style="491"/>
    <col min="15098" max="15105" width="0" style="491" hidden="1" customWidth="1"/>
    <col min="15106" max="15106" width="3.7109375" style="491" customWidth="1"/>
    <col min="15107" max="15107" width="3.85546875" style="491" customWidth="1"/>
    <col min="15108" max="15108" width="3.7109375" style="491" customWidth="1"/>
    <col min="15109" max="15109" width="12.7109375" style="491" customWidth="1"/>
    <col min="15110" max="15110" width="52.7109375" style="491" customWidth="1"/>
    <col min="15111" max="15114" width="0" style="491" hidden="1" customWidth="1"/>
    <col min="15115" max="15115" width="12.28515625" style="491" customWidth="1"/>
    <col min="15116" max="15116" width="6.42578125" style="491" customWidth="1"/>
    <col min="15117" max="15117" width="12.28515625" style="491" customWidth="1"/>
    <col min="15118" max="15118" width="0" style="491" hidden="1" customWidth="1"/>
    <col min="15119" max="15119" width="3.7109375" style="491" customWidth="1"/>
    <col min="15120" max="15120" width="11.140625" style="491" bestFit="1" customWidth="1"/>
    <col min="15121" max="15122" width="10.5703125" style="491"/>
    <col min="15123" max="15123" width="11.140625" style="491" customWidth="1"/>
    <col min="15124" max="15353" width="10.5703125" style="491"/>
    <col min="15354" max="15361" width="0" style="491" hidden="1" customWidth="1"/>
    <col min="15362" max="15362" width="3.7109375" style="491" customWidth="1"/>
    <col min="15363" max="15363" width="3.85546875" style="491" customWidth="1"/>
    <col min="15364" max="15364" width="3.7109375" style="491" customWidth="1"/>
    <col min="15365" max="15365" width="12.7109375" style="491" customWidth="1"/>
    <col min="15366" max="15366" width="52.7109375" style="491" customWidth="1"/>
    <col min="15367" max="15370" width="0" style="491" hidden="1" customWidth="1"/>
    <col min="15371" max="15371" width="12.28515625" style="491" customWidth="1"/>
    <col min="15372" max="15372" width="6.42578125" style="491" customWidth="1"/>
    <col min="15373" max="15373" width="12.28515625" style="491" customWidth="1"/>
    <col min="15374" max="15374" width="0" style="491" hidden="1" customWidth="1"/>
    <col min="15375" max="15375" width="3.7109375" style="491" customWidth="1"/>
    <col min="15376" max="15376" width="11.140625" style="491" bestFit="1" customWidth="1"/>
    <col min="15377" max="15378" width="10.5703125" style="491"/>
    <col min="15379" max="15379" width="11.140625" style="491" customWidth="1"/>
    <col min="15380" max="15609" width="10.5703125" style="491"/>
    <col min="15610" max="15617" width="0" style="491" hidden="1" customWidth="1"/>
    <col min="15618" max="15618" width="3.7109375" style="491" customWidth="1"/>
    <col min="15619" max="15619" width="3.85546875" style="491" customWidth="1"/>
    <col min="15620" max="15620" width="3.7109375" style="491" customWidth="1"/>
    <col min="15621" max="15621" width="12.7109375" style="491" customWidth="1"/>
    <col min="15622" max="15622" width="52.7109375" style="491" customWidth="1"/>
    <col min="15623" max="15626" width="0" style="491" hidden="1" customWidth="1"/>
    <col min="15627" max="15627" width="12.28515625" style="491" customWidth="1"/>
    <col min="15628" max="15628" width="6.42578125" style="491" customWidth="1"/>
    <col min="15629" max="15629" width="12.28515625" style="491" customWidth="1"/>
    <col min="15630" max="15630" width="0" style="491" hidden="1" customWidth="1"/>
    <col min="15631" max="15631" width="3.7109375" style="491" customWidth="1"/>
    <col min="15632" max="15632" width="11.140625" style="491" bestFit="1" customWidth="1"/>
    <col min="15633" max="15634" width="10.5703125" style="491"/>
    <col min="15635" max="15635" width="11.140625" style="491" customWidth="1"/>
    <col min="15636" max="15865" width="10.5703125" style="491"/>
    <col min="15866" max="15873" width="0" style="491" hidden="1" customWidth="1"/>
    <col min="15874" max="15874" width="3.7109375" style="491" customWidth="1"/>
    <col min="15875" max="15875" width="3.85546875" style="491" customWidth="1"/>
    <col min="15876" max="15876" width="3.7109375" style="491" customWidth="1"/>
    <col min="15877" max="15877" width="12.7109375" style="491" customWidth="1"/>
    <col min="15878" max="15878" width="52.7109375" style="491" customWidth="1"/>
    <col min="15879" max="15882" width="0" style="491" hidden="1" customWidth="1"/>
    <col min="15883" max="15883" width="12.28515625" style="491" customWidth="1"/>
    <col min="15884" max="15884" width="6.42578125" style="491" customWidth="1"/>
    <col min="15885" max="15885" width="12.28515625" style="491" customWidth="1"/>
    <col min="15886" max="15886" width="0" style="491" hidden="1" customWidth="1"/>
    <col min="15887" max="15887" width="3.7109375" style="491" customWidth="1"/>
    <col min="15888" max="15888" width="11.140625" style="491" bestFit="1" customWidth="1"/>
    <col min="15889" max="15890" width="10.5703125" style="491"/>
    <col min="15891" max="15891" width="11.140625" style="491" customWidth="1"/>
    <col min="15892" max="16121" width="10.5703125" style="491"/>
    <col min="16122" max="16129" width="0" style="491" hidden="1" customWidth="1"/>
    <col min="16130" max="16130" width="3.7109375" style="491" customWidth="1"/>
    <col min="16131" max="16131" width="3.85546875" style="491" customWidth="1"/>
    <col min="16132" max="16132" width="3.7109375" style="491" customWidth="1"/>
    <col min="16133" max="16133" width="12.7109375" style="491" customWidth="1"/>
    <col min="16134" max="16134" width="52.7109375" style="491" customWidth="1"/>
    <col min="16135" max="16138" width="0" style="491" hidden="1" customWidth="1"/>
    <col min="16139" max="16139" width="12.28515625" style="491" customWidth="1"/>
    <col min="16140" max="16140" width="6.42578125" style="491" customWidth="1"/>
    <col min="16141" max="16141" width="12.28515625" style="491" customWidth="1"/>
    <col min="16142" max="16142" width="0" style="491" hidden="1" customWidth="1"/>
    <col min="16143" max="16143" width="3.7109375" style="491" customWidth="1"/>
    <col min="16144" max="16144" width="11.140625" style="491" bestFit="1" customWidth="1"/>
    <col min="16145" max="16146" width="10.5703125" style="491"/>
    <col min="16147" max="16147" width="11.140625" style="491" customWidth="1"/>
    <col min="16148" max="16384" width="10.5703125" style="491"/>
  </cols>
  <sheetData>
    <row r="1" spans="1:29" hidden="1">
      <c r="Q1" s="550"/>
      <c r="R1" s="550"/>
    </row>
    <row r="2" spans="1:29" hidden="1">
      <c r="U2" s="550"/>
    </row>
    <row r="3" spans="1:29" hidden="1"/>
    <row r="4" spans="1:29" ht="3" customHeight="1">
      <c r="J4" s="497"/>
      <c r="K4" s="497"/>
      <c r="L4" s="492"/>
      <c r="M4" s="492"/>
      <c r="N4" s="492"/>
      <c r="O4" s="500"/>
      <c r="P4" s="500"/>
      <c r="Q4" s="500"/>
      <c r="R4" s="500"/>
      <c r="S4" s="500"/>
      <c r="T4" s="500"/>
      <c r="U4" s="500"/>
    </row>
    <row r="5" spans="1:29" ht="26.1" customHeight="1">
      <c r="J5" s="497"/>
      <c r="K5" s="497"/>
      <c r="L5" s="1286" t="s">
        <v>717</v>
      </c>
      <c r="M5" s="1286"/>
      <c r="N5" s="1286"/>
      <c r="O5" s="1286"/>
      <c r="P5" s="1286"/>
      <c r="Q5" s="1286"/>
      <c r="R5" s="1286"/>
      <c r="S5" s="1286"/>
      <c r="T5" s="1286"/>
      <c r="U5" s="631"/>
    </row>
    <row r="6" spans="1:29" ht="3" customHeight="1">
      <c r="J6" s="497"/>
      <c r="K6" s="497"/>
      <c r="L6" s="492"/>
      <c r="M6" s="492"/>
      <c r="N6" s="492"/>
      <c r="O6" s="496"/>
      <c r="P6" s="496"/>
      <c r="Q6" s="496"/>
      <c r="R6" s="496"/>
      <c r="S6" s="496"/>
      <c r="T6" s="496"/>
      <c r="U6" s="496"/>
      <c r="V6" s="500"/>
    </row>
    <row r="7" spans="1:29"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549"/>
      <c r="V8" s="549"/>
      <c r="W8" s="487"/>
      <c r="X8" s="557"/>
      <c r="Y8" s="557"/>
      <c r="Z8" s="557"/>
      <c r="AA8" s="557"/>
      <c r="AB8" s="557"/>
      <c r="AC8" s="557"/>
    </row>
    <row r="9" spans="1:29" s="537" customFormat="1" ht="22.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549"/>
      <c r="V9" s="549"/>
      <c r="W9" s="487"/>
      <c r="X9" s="557"/>
      <c r="Y9" s="557"/>
      <c r="Z9" s="557"/>
      <c r="AA9" s="557"/>
      <c r="AB9" s="557"/>
      <c r="AC9" s="557"/>
    </row>
    <row r="10" spans="1:29"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29" s="537" customFormat="1" ht="11.25" hidden="1">
      <c r="A11" s="557"/>
      <c r="B11" s="557"/>
      <c r="C11" s="557"/>
      <c r="D11" s="557"/>
      <c r="E11" s="557"/>
      <c r="F11" s="557"/>
      <c r="G11" s="557"/>
      <c r="H11" s="557"/>
      <c r="L11" s="1287"/>
      <c r="M11" s="1287"/>
      <c r="N11" s="534"/>
      <c r="O11" s="549"/>
      <c r="P11" s="549"/>
      <c r="Q11" s="549"/>
      <c r="R11" s="549"/>
      <c r="S11" s="549"/>
      <c r="T11" s="549"/>
      <c r="U11" s="555" t="s">
        <v>370</v>
      </c>
      <c r="X11" s="557"/>
      <c r="Y11" s="557"/>
      <c r="Z11" s="557"/>
      <c r="AA11" s="557"/>
      <c r="AB11" s="557"/>
      <c r="AC11" s="557"/>
    </row>
    <row r="12" spans="1:29">
      <c r="J12" s="497"/>
      <c r="K12" s="497"/>
      <c r="L12" s="492"/>
      <c r="M12" s="492"/>
      <c r="N12" s="470"/>
      <c r="O12" s="1294"/>
      <c r="P12" s="1294"/>
      <c r="Q12" s="1294"/>
      <c r="R12" s="1294"/>
      <c r="S12" s="1294"/>
      <c r="T12" s="1294"/>
      <c r="U12" s="1294"/>
    </row>
    <row r="13" spans="1:29">
      <c r="J13" s="497"/>
      <c r="K13" s="497"/>
      <c r="L13" s="1217" t="s">
        <v>444</v>
      </c>
      <c r="M13" s="1217"/>
      <c r="N13" s="1217"/>
      <c r="O13" s="1217"/>
      <c r="P13" s="1217"/>
      <c r="Q13" s="1217"/>
      <c r="R13" s="1217"/>
      <c r="S13" s="1217"/>
      <c r="T13" s="1217"/>
      <c r="U13" s="1217"/>
      <c r="V13" s="1217"/>
      <c r="W13" s="1217" t="s">
        <v>445</v>
      </c>
    </row>
    <row r="14" spans="1:29" ht="14.25" customHeight="1">
      <c r="J14" s="497"/>
      <c r="K14" s="497"/>
      <c r="L14" s="1300" t="s">
        <v>90</v>
      </c>
      <c r="M14" s="1300" t="s">
        <v>602</v>
      </c>
      <c r="N14" s="628"/>
      <c r="O14" s="1301" t="s">
        <v>604</v>
      </c>
      <c r="P14" s="1302"/>
      <c r="Q14" s="1302"/>
      <c r="R14" s="1302"/>
      <c r="S14" s="1302"/>
      <c r="T14" s="1303"/>
      <c r="U14" s="1283" t="s">
        <v>338</v>
      </c>
      <c r="V14" s="1297" t="s">
        <v>273</v>
      </c>
      <c r="W14" s="1217"/>
    </row>
    <row r="15" spans="1:29" ht="14.25" customHeight="1">
      <c r="J15" s="497"/>
      <c r="K15" s="497"/>
      <c r="L15" s="1300"/>
      <c r="M15" s="1300"/>
      <c r="N15" s="629"/>
      <c r="O15" s="1306" t="s">
        <v>578</v>
      </c>
      <c r="P15" s="1304" t="s">
        <v>269</v>
      </c>
      <c r="Q15" s="1305"/>
      <c r="R15" s="1280" t="s">
        <v>615</v>
      </c>
      <c r="S15" s="1281"/>
      <c r="T15" s="1282"/>
      <c r="U15" s="1284"/>
      <c r="V15" s="1298"/>
      <c r="W15" s="1217"/>
    </row>
    <row r="16" spans="1:29" ht="33.75" customHeight="1">
      <c r="J16" s="497"/>
      <c r="K16" s="497"/>
      <c r="L16" s="1300"/>
      <c r="M16" s="1300"/>
      <c r="N16" s="630"/>
      <c r="O16" s="1307"/>
      <c r="P16" s="503" t="s">
        <v>579</v>
      </c>
      <c r="Q16" s="503" t="s">
        <v>6</v>
      </c>
      <c r="R16" s="504" t="s">
        <v>272</v>
      </c>
      <c r="S16" s="1295" t="s">
        <v>271</v>
      </c>
      <c r="T16" s="1296"/>
      <c r="U16" s="1285"/>
      <c r="V16" s="1299"/>
      <c r="W16" s="1217"/>
    </row>
    <row r="17" spans="1:29">
      <c r="J17" s="497"/>
      <c r="K17" s="536">
        <v>1</v>
      </c>
      <c r="L17" s="614" t="s">
        <v>91</v>
      </c>
      <c r="M17" s="614" t="s">
        <v>47</v>
      </c>
      <c r="N17" s="616" t="str">
        <f ca="1">OFFSET(N17,0,-1)</f>
        <v>2</v>
      </c>
      <c r="O17" s="615">
        <f ca="1">OFFSET(O17,0,-1)+1</f>
        <v>3</v>
      </c>
      <c r="P17" s="615">
        <f ca="1">OFFSET(P17,0,-1)+1</f>
        <v>4</v>
      </c>
      <c r="Q17" s="615">
        <f ca="1">OFFSET(Q17,0,-1)+1</f>
        <v>5</v>
      </c>
      <c r="R17" s="615">
        <f ca="1">OFFSET(R17,0,-1)+1</f>
        <v>6</v>
      </c>
      <c r="S17" s="1288">
        <f ca="1">OFFSET(S17,0,-1)+1</f>
        <v>7</v>
      </c>
      <c r="T17" s="1288"/>
      <c r="U17" s="615">
        <f ca="1">OFFSET(U17,0,-2)+1</f>
        <v>8</v>
      </c>
      <c r="V17" s="616">
        <f ca="1">OFFSET(V17,0,-1)</f>
        <v>8</v>
      </c>
      <c r="W17" s="615">
        <f ca="1">OFFSET(W17,0,-1)+1</f>
        <v>9</v>
      </c>
    </row>
    <row r="18" spans="1:29" ht="22.5">
      <c r="A18" s="1271">
        <v>1</v>
      </c>
      <c r="B18" s="811"/>
      <c r="C18" s="811"/>
      <c r="D18" s="811"/>
      <c r="E18" s="812"/>
      <c r="F18" s="813"/>
      <c r="G18" s="813"/>
      <c r="H18" s="813"/>
      <c r="I18" s="814"/>
      <c r="J18" s="809"/>
      <c r="K18" s="816"/>
      <c r="L18" s="560">
        <f>mergeValue(A18)</f>
        <v>1</v>
      </c>
      <c r="M18" s="608" t="s">
        <v>19</v>
      </c>
      <c r="N18" s="613"/>
      <c r="O18" s="1272" t="str">
        <f>IF('Перечень тарифов'!J21="","","" &amp; 'Перечень тарифов'!J21 &amp; "")</f>
        <v>Долгосрочный тариф на тепловую энергию, горячую воду в открытой системе теплоснабжения (горячего водоснабжения)</v>
      </c>
      <c r="P18" s="1272"/>
      <c r="Q18" s="1272"/>
      <c r="R18" s="1272"/>
      <c r="S18" s="1272"/>
      <c r="T18" s="1272"/>
      <c r="U18" s="1272"/>
      <c r="V18" s="1272"/>
      <c r="W18" s="1122" t="s">
        <v>718</v>
      </c>
      <c r="Y18" s="556"/>
      <c r="Z18" s="556" t="str">
        <f t="shared" ref="Z18:Z28" si="0">IF(M18="","",M18 )</f>
        <v>Наименование тарифа</v>
      </c>
      <c r="AA18" s="556"/>
      <c r="AB18" s="556"/>
      <c r="AC18" s="556"/>
    </row>
    <row r="19" spans="1:29" hidden="1">
      <c r="A19" s="1271"/>
      <c r="B19" s="1271">
        <v>1</v>
      </c>
      <c r="C19" s="811"/>
      <c r="D19" s="811"/>
      <c r="E19" s="813"/>
      <c r="F19" s="813"/>
      <c r="G19" s="813"/>
      <c r="H19" s="813"/>
      <c r="I19" s="808"/>
      <c r="J19" s="807"/>
      <c r="K19" s="810"/>
      <c r="L19" s="560" t="str">
        <f>mergeValue(A19) &amp;"."&amp; mergeValue(B19)</f>
        <v>1.1</v>
      </c>
      <c r="M19" s="514"/>
      <c r="N19" s="613"/>
      <c r="O19" s="1272"/>
      <c r="P19" s="1272"/>
      <c r="Q19" s="1272"/>
      <c r="R19" s="1272"/>
      <c r="S19" s="1272"/>
      <c r="T19" s="1272"/>
      <c r="U19" s="1272"/>
      <c r="V19" s="1272"/>
      <c r="W19" s="1122"/>
      <c r="Y19" s="556"/>
      <c r="Z19" s="556" t="str">
        <f t="shared" si="0"/>
        <v/>
      </c>
      <c r="AA19" s="556"/>
      <c r="AB19" s="556"/>
      <c r="AC19" s="556"/>
    </row>
    <row r="20" spans="1:29" hidden="1">
      <c r="A20" s="1271"/>
      <c r="B20" s="1271"/>
      <c r="C20" s="1271">
        <v>1</v>
      </c>
      <c r="D20" s="811"/>
      <c r="E20" s="813"/>
      <c r="F20" s="813"/>
      <c r="G20" s="813"/>
      <c r="H20" s="813"/>
      <c r="I20" s="815"/>
      <c r="J20" s="807"/>
      <c r="K20" s="810"/>
      <c r="L20" s="560" t="str">
        <f>mergeValue(A20) &amp;"."&amp; mergeValue(B20)&amp;"."&amp; mergeValue(C20)</f>
        <v>1.1.1</v>
      </c>
      <c r="M20" s="515"/>
      <c r="N20" s="613"/>
      <c r="O20" s="1272"/>
      <c r="P20" s="1272"/>
      <c r="Q20" s="1272"/>
      <c r="R20" s="1272"/>
      <c r="S20" s="1272"/>
      <c r="T20" s="1272"/>
      <c r="U20" s="1272"/>
      <c r="V20" s="1272"/>
      <c r="W20" s="1122"/>
      <c r="Y20" s="556"/>
      <c r="Z20" s="556" t="str">
        <f t="shared" si="0"/>
        <v/>
      </c>
      <c r="AA20" s="556"/>
      <c r="AB20" s="556"/>
      <c r="AC20" s="556"/>
    </row>
    <row r="21" spans="1:29" hidden="1">
      <c r="A21" s="1271"/>
      <c r="B21" s="1271"/>
      <c r="C21" s="1271"/>
      <c r="D21" s="1271">
        <v>1</v>
      </c>
      <c r="E21" s="813"/>
      <c r="F21" s="813"/>
      <c r="G21" s="813"/>
      <c r="H21" s="813"/>
      <c r="I21" s="815"/>
      <c r="J21" s="807"/>
      <c r="K21" s="810"/>
      <c r="L21" s="560" t="str">
        <f>mergeValue(A21) &amp;"."&amp; mergeValue(B21)&amp;"."&amp; mergeValue(C21)&amp;"."&amp; mergeValue(D21)</f>
        <v>1.1.1.1</v>
      </c>
      <c r="M21" s="516"/>
      <c r="N21" s="613"/>
      <c r="O21" s="1272"/>
      <c r="P21" s="1272"/>
      <c r="Q21" s="1272"/>
      <c r="R21" s="1272"/>
      <c r="S21" s="1272"/>
      <c r="T21" s="1272"/>
      <c r="U21" s="1272"/>
      <c r="V21" s="1272"/>
      <c r="W21" s="1122"/>
      <c r="Y21" s="556"/>
      <c r="Z21" s="556" t="str">
        <f t="shared" si="0"/>
        <v/>
      </c>
      <c r="AA21" s="556"/>
      <c r="AB21" s="556"/>
      <c r="AC21" s="556"/>
    </row>
    <row r="22" spans="1:29" ht="78.75">
      <c r="A22" s="1271"/>
      <c r="B22" s="1271"/>
      <c r="C22" s="1271"/>
      <c r="D22" s="1271"/>
      <c r="E22" s="1271">
        <v>1</v>
      </c>
      <c r="F22" s="813"/>
      <c r="G22" s="813"/>
      <c r="H22" s="811">
        <v>1</v>
      </c>
      <c r="I22" s="1271">
        <v>1</v>
      </c>
      <c r="J22" s="813"/>
      <c r="K22" s="818"/>
      <c r="L22" s="560" t="str">
        <f>mergeValue(A22) &amp;"."&amp; mergeValue(B22)&amp;"."&amp; mergeValue(C22)&amp;"."&amp; mergeValue(D22)&amp;"."&amp; mergeValue(E22)</f>
        <v>1.1.1.1.1</v>
      </c>
      <c r="M22" s="522" t="s">
        <v>8</v>
      </c>
      <c r="N22" s="613"/>
      <c r="O22" s="1273" t="s">
        <v>299</v>
      </c>
      <c r="P22" s="1273"/>
      <c r="Q22" s="1273"/>
      <c r="R22" s="1273"/>
      <c r="S22" s="1273"/>
      <c r="T22" s="1273"/>
      <c r="U22" s="1273"/>
      <c r="V22" s="1273"/>
      <c r="W22" s="1122" t="s">
        <v>719</v>
      </c>
      <c r="Y22" s="556"/>
      <c r="Z22" s="556" t="str">
        <f t="shared" si="0"/>
        <v>Схема подключения теплопотребляющей установки к коллектору источника тепловой энергии</v>
      </c>
      <c r="AA22" s="556"/>
      <c r="AB22" s="556"/>
      <c r="AC22" s="556"/>
    </row>
    <row r="23" spans="1:29" ht="33.75">
      <c r="A23" s="1271"/>
      <c r="B23" s="1271"/>
      <c r="C23" s="1271"/>
      <c r="D23" s="1271"/>
      <c r="E23" s="1271"/>
      <c r="F23" s="1271">
        <v>1</v>
      </c>
      <c r="G23" s="811"/>
      <c r="H23" s="811"/>
      <c r="I23" s="1271"/>
      <c r="J23" s="1271">
        <v>1</v>
      </c>
      <c r="K23" s="819"/>
      <c r="L23" s="560" t="str">
        <f>mergeValue(A23) &amp;"."&amp; mergeValue(B23)&amp;"."&amp; mergeValue(C23)&amp;"."&amp; mergeValue(D23)&amp;"."&amp; mergeValue(E23)&amp;"."&amp; mergeValue(F23)</f>
        <v>1.1.1.1.1.1</v>
      </c>
      <c r="M23" s="523" t="s">
        <v>9</v>
      </c>
      <c r="N23" s="613"/>
      <c r="O23" s="1274" t="s">
        <v>3</v>
      </c>
      <c r="P23" s="1275"/>
      <c r="Q23" s="1275"/>
      <c r="R23" s="1275"/>
      <c r="S23" s="1275"/>
      <c r="T23" s="1275"/>
      <c r="U23" s="1275"/>
      <c r="V23" s="1276"/>
      <c r="W23" s="1122" t="s">
        <v>720</v>
      </c>
      <c r="Y23" s="556"/>
      <c r="Z23" s="556" t="str">
        <f t="shared" si="0"/>
        <v>Группа потребителей</v>
      </c>
      <c r="AA23" s="556"/>
      <c r="AB23" s="556"/>
      <c r="AC23" s="556"/>
    </row>
    <row r="24" spans="1:29" ht="122.1" customHeight="1">
      <c r="A24" s="1271"/>
      <c r="B24" s="1271"/>
      <c r="C24" s="1271"/>
      <c r="D24" s="1271"/>
      <c r="E24" s="1271"/>
      <c r="F24" s="1271"/>
      <c r="G24" s="811">
        <v>1</v>
      </c>
      <c r="H24" s="811"/>
      <c r="I24" s="1271"/>
      <c r="J24" s="1271"/>
      <c r="K24" s="819">
        <v>1</v>
      </c>
      <c r="L24" s="560" t="str">
        <f>mergeValue(A24) &amp;"."&amp; mergeValue(B24)&amp;"."&amp; mergeValue(C24)&amp;"."&amp; mergeValue(D24)&amp;"."&amp; mergeValue(E24)&amp;"."&amp; mergeValue(F24)&amp;"."&amp; mergeValue(G24)</f>
        <v>1.1.1.1.1.1.1</v>
      </c>
      <c r="M24" s="1081" t="s">
        <v>605</v>
      </c>
      <c r="N24" s="613"/>
      <c r="O24" s="647">
        <v>1751.92</v>
      </c>
      <c r="P24" s="530"/>
      <c r="Q24" s="1033"/>
      <c r="R24" s="1278" t="s">
        <v>1669</v>
      </c>
      <c r="S24" s="1279" t="s">
        <v>82</v>
      </c>
      <c r="T24" s="1278" t="s">
        <v>1670</v>
      </c>
      <c r="U24" s="1279" t="s">
        <v>83</v>
      </c>
      <c r="V24" s="530"/>
      <c r="W24" s="1289" t="s">
        <v>721</v>
      </c>
      <c r="X24" s="552" t="str">
        <f>strCheckDate(O25:V25)</f>
        <v/>
      </c>
      <c r="Y24" s="556"/>
      <c r="Z24" s="556" t="str">
        <f t="shared" si="0"/>
        <v>вода</v>
      </c>
      <c r="AA24" s="556"/>
      <c r="AB24" s="556"/>
      <c r="AC24" s="556"/>
    </row>
    <row r="25" spans="1:29" ht="11.25" hidden="1">
      <c r="A25" s="1271"/>
      <c r="B25" s="1271"/>
      <c r="C25" s="1271"/>
      <c r="D25" s="1271"/>
      <c r="E25" s="1271"/>
      <c r="F25" s="1271"/>
      <c r="G25" s="811"/>
      <c r="H25" s="811"/>
      <c r="I25" s="1271"/>
      <c r="J25" s="1271"/>
      <c r="K25" s="819"/>
      <c r="L25" s="567"/>
      <c r="M25" s="613"/>
      <c r="N25" s="613"/>
      <c r="O25" s="530"/>
      <c r="P25" s="530"/>
      <c r="Q25" s="551" t="str">
        <f>R24 &amp; "-" &amp; T24</f>
        <v>01.01.2020-31.12.2020</v>
      </c>
      <c r="R25" s="1278"/>
      <c r="S25" s="1279"/>
      <c r="T25" s="1278"/>
      <c r="U25" s="1279"/>
      <c r="V25" s="530"/>
      <c r="W25" s="1290"/>
      <c r="Y25" s="556"/>
      <c r="Z25" s="556" t="str">
        <f t="shared" si="0"/>
        <v/>
      </c>
      <c r="AA25" s="556"/>
      <c r="AB25" s="556"/>
      <c r="AC25" s="556"/>
    </row>
    <row r="26" spans="1:29" ht="15" customHeight="1">
      <c r="A26" s="1271"/>
      <c r="B26" s="1271"/>
      <c r="C26" s="1271"/>
      <c r="D26" s="1271"/>
      <c r="E26" s="1271"/>
      <c r="F26" s="1271"/>
      <c r="G26" s="813"/>
      <c r="H26" s="811"/>
      <c r="I26" s="1271"/>
      <c r="J26" s="1271"/>
      <c r="K26" s="818"/>
      <c r="L26" s="506"/>
      <c r="M26" s="525" t="s">
        <v>24</v>
      </c>
      <c r="N26" s="532"/>
      <c r="O26" s="532"/>
      <c r="P26" s="532"/>
      <c r="Q26" s="532"/>
      <c r="R26" s="532"/>
      <c r="S26" s="532"/>
      <c r="T26" s="532"/>
      <c r="U26" s="532"/>
      <c r="V26" s="528"/>
      <c r="W26" s="1291"/>
      <c r="Y26" s="556"/>
      <c r="Z26" s="556" t="str">
        <f t="shared" si="0"/>
        <v>Добавить вид теплоносителя (параметры теплоносителя)</v>
      </c>
      <c r="AA26" s="556"/>
      <c r="AB26" s="556"/>
      <c r="AC26" s="556"/>
    </row>
    <row r="27" spans="1:29" ht="15" customHeight="1">
      <c r="A27" s="1271"/>
      <c r="B27" s="1271"/>
      <c r="C27" s="1271"/>
      <c r="D27" s="1271"/>
      <c r="E27" s="1271"/>
      <c r="F27" s="813"/>
      <c r="G27" s="813"/>
      <c r="H27" s="811"/>
      <c r="I27" s="1271"/>
      <c r="J27" s="813"/>
      <c r="K27" s="818"/>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c r="AC27" s="556"/>
    </row>
    <row r="28" spans="1:29" ht="15" customHeight="1">
      <c r="A28" s="1271"/>
      <c r="B28" s="1271"/>
      <c r="C28" s="1271"/>
      <c r="D28" s="1271"/>
      <c r="E28" s="817"/>
      <c r="F28" s="813"/>
      <c r="G28" s="813"/>
      <c r="H28" s="813"/>
      <c r="I28" s="809"/>
      <c r="J28" s="806"/>
      <c r="K28" s="816"/>
      <c r="L28" s="506"/>
      <c r="M28" s="519" t="s">
        <v>11</v>
      </c>
      <c r="N28" s="532"/>
      <c r="O28" s="532"/>
      <c r="P28" s="532"/>
      <c r="Q28" s="532"/>
      <c r="R28" s="532"/>
      <c r="S28" s="532"/>
      <c r="T28" s="532"/>
      <c r="U28" s="531"/>
      <c r="V28" s="532"/>
      <c r="W28" s="632"/>
      <c r="Y28" s="556"/>
      <c r="Z28" s="556" t="str">
        <f t="shared" si="0"/>
        <v>Добавить схему подключения</v>
      </c>
      <c r="AA28" s="556"/>
      <c r="AB28" s="556"/>
      <c r="AC28" s="556"/>
    </row>
    <row r="29" spans="1:29" ht="11.25">
      <c r="A29" s="491"/>
      <c r="B29" s="491"/>
      <c r="C29" s="491"/>
      <c r="D29" s="491"/>
      <c r="E29" s="491"/>
      <c r="F29" s="491"/>
      <c r="G29" s="491"/>
      <c r="H29" s="491"/>
      <c r="I29" s="491"/>
      <c r="J29" s="491"/>
      <c r="K29" s="491"/>
      <c r="X29" s="491"/>
      <c r="Y29" s="491"/>
      <c r="Z29" s="491"/>
      <c r="AA29" s="491"/>
      <c r="AB29" s="491"/>
      <c r="AC29" s="491"/>
    </row>
    <row r="30" spans="1:29" ht="90" customHeight="1">
      <c r="L30" s="1">
        <v>1</v>
      </c>
      <c r="M30" s="1264" t="s">
        <v>722</v>
      </c>
      <c r="N30" s="1264"/>
      <c r="O30" s="1264"/>
      <c r="P30" s="1264"/>
      <c r="Q30" s="1264"/>
      <c r="R30" s="1264"/>
      <c r="S30" s="1264"/>
      <c r="T30" s="1264"/>
      <c r="U30" s="1264"/>
      <c r="V30" s="1264"/>
      <c r="W30" s="1264"/>
    </row>
  </sheetData>
  <sheetProtection password="FA9C" sheet="1" objects="1" scenarios="1" formatColumns="0" formatRows="0"/>
  <dataConsolidate leftLabels="1"/>
  <mergeCells count="39">
    <mergeCell ref="M30:W30"/>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28"/>
    <mergeCell ref="O18:V18"/>
    <mergeCell ref="B19:B28"/>
    <mergeCell ref="O19:V19"/>
    <mergeCell ref="C20:C28"/>
    <mergeCell ref="U24:U25"/>
    <mergeCell ref="O20:V20"/>
    <mergeCell ref="D21:D28"/>
    <mergeCell ref="O21:V21"/>
    <mergeCell ref="E22:E27"/>
    <mergeCell ref="O22:V22"/>
    <mergeCell ref="F23:F26"/>
    <mergeCell ref="O23:V23"/>
    <mergeCell ref="R24:R25"/>
  </mergeCells>
  <dataValidations count="10">
    <dataValidation type="list" allowBlank="1" showInputMessage="1" showErrorMessage="1" errorTitle="Ошибка" error="Выберите значение из списка" sqref="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O22">
      <formula1>kind_of_scheme_in</formula1>
    </dataValidation>
    <dataValidation type="textLength" operator="lessThanOrEqual" allowBlank="1" showInputMessage="1" showErrorMessage="1" errorTitle="Ошибка" error="Допускается ввод не более 900 символов!" sqref="WVX983054:WVX983061 WMB983054:WMB983061 W65550:W65557 JL65550:JL65557 TH65550:TH65557 ADD65550:ADD65557 AMZ65550:AMZ65557 AWV65550:AWV65557 BGR65550:BGR65557 BQN65550:BQN65557 CAJ65550:CAJ65557 CKF65550:CKF65557 CUB65550:CUB65557 DDX65550:DDX65557 DNT65550:DNT65557 DXP65550:DXP65557 EHL65550:EHL65557 ERH65550:ERH65557 FBD65550:FBD65557 FKZ65550:FKZ65557 FUV65550:FUV65557 GER65550:GER65557 GON65550:GON65557 GYJ65550:GYJ65557 HIF65550:HIF65557 HSB65550:HSB65557 IBX65550:IBX65557 ILT65550:ILT65557 IVP65550:IVP65557 JFL65550:JFL65557 JPH65550:JPH65557 JZD65550:JZD65557 KIZ65550:KIZ65557 KSV65550:KSV65557 LCR65550:LCR65557 LMN65550:LMN65557 LWJ65550:LWJ65557 MGF65550:MGF65557 MQB65550:MQB65557 MZX65550:MZX65557 NJT65550:NJT65557 NTP65550:NTP65557 ODL65550:ODL65557 ONH65550:ONH65557 OXD65550:OXD65557 PGZ65550:PGZ65557 PQV65550:PQV65557 QAR65550:QAR65557 QKN65550:QKN65557 QUJ65550:QUJ65557 REF65550:REF65557 ROB65550:ROB65557 RXX65550:RXX65557 SHT65550:SHT65557 SRP65550:SRP65557 TBL65550:TBL65557 TLH65550:TLH65557 TVD65550:TVD65557 UEZ65550:UEZ65557 UOV65550:UOV65557 UYR65550:UYR65557 VIN65550:VIN65557 VSJ65550:VSJ65557 WCF65550:WCF65557 WMB65550:WMB65557 WVX65550:WVX65557 W131086:W131093 JL131086:JL131093 TH131086:TH131093 ADD131086:ADD131093 AMZ131086:AMZ131093 AWV131086:AWV131093 BGR131086:BGR131093 BQN131086:BQN131093 CAJ131086:CAJ131093 CKF131086:CKF131093 CUB131086:CUB131093 DDX131086:DDX131093 DNT131086:DNT131093 DXP131086:DXP131093 EHL131086:EHL131093 ERH131086:ERH131093 FBD131086:FBD131093 FKZ131086:FKZ131093 FUV131086:FUV131093 GER131086:GER131093 GON131086:GON131093 GYJ131086:GYJ131093 HIF131086:HIF131093 HSB131086:HSB131093 IBX131086:IBX131093 ILT131086:ILT131093 IVP131086:IVP131093 JFL131086:JFL131093 JPH131086:JPH131093 JZD131086:JZD131093 KIZ131086:KIZ131093 KSV131086:KSV131093 LCR131086:LCR131093 LMN131086:LMN131093 LWJ131086:LWJ131093 MGF131086:MGF131093 MQB131086:MQB131093 MZX131086:MZX131093 NJT131086:NJT131093 NTP131086:NTP131093 ODL131086:ODL131093 ONH131086:ONH131093 OXD131086:OXD131093 PGZ131086:PGZ131093 PQV131086:PQV131093 QAR131086:QAR131093 QKN131086:QKN131093 QUJ131086:QUJ131093 REF131086:REF131093 ROB131086:ROB131093 RXX131086:RXX131093 SHT131086:SHT131093 SRP131086:SRP131093 TBL131086:TBL131093 TLH131086:TLH131093 TVD131086:TVD131093 UEZ131086:UEZ131093 UOV131086:UOV131093 UYR131086:UYR131093 VIN131086:VIN131093 VSJ131086:VSJ131093 WCF131086:WCF131093 WMB131086:WMB131093 WVX131086:WVX131093 W196622:W196629 JL196622:JL196629 TH196622:TH196629 ADD196622:ADD196629 AMZ196622:AMZ196629 AWV196622:AWV196629 BGR196622:BGR196629 BQN196622:BQN196629 CAJ196622:CAJ196629 CKF196622:CKF196629 CUB196622:CUB196629 DDX196622:DDX196629 DNT196622:DNT196629 DXP196622:DXP196629 EHL196622:EHL196629 ERH196622:ERH196629 FBD196622:FBD196629 FKZ196622:FKZ196629 FUV196622:FUV196629 GER196622:GER196629 GON196622:GON196629 GYJ196622:GYJ196629 HIF196622:HIF196629 HSB196622:HSB196629 IBX196622:IBX196629 ILT196622:ILT196629 IVP196622:IVP196629 JFL196622:JFL196629 JPH196622:JPH196629 JZD196622:JZD196629 KIZ196622:KIZ196629 KSV196622:KSV196629 LCR196622:LCR196629 LMN196622:LMN196629 LWJ196622:LWJ196629 MGF196622:MGF196629 MQB196622:MQB196629 MZX196622:MZX196629 NJT196622:NJT196629 NTP196622:NTP196629 ODL196622:ODL196629 ONH196622:ONH196629 OXD196622:OXD196629 PGZ196622:PGZ196629 PQV196622:PQV196629 QAR196622:QAR196629 QKN196622:QKN196629 QUJ196622:QUJ196629 REF196622:REF196629 ROB196622:ROB196629 RXX196622:RXX196629 SHT196622:SHT196629 SRP196622:SRP196629 TBL196622:TBL196629 TLH196622:TLH196629 TVD196622:TVD196629 UEZ196622:UEZ196629 UOV196622:UOV196629 UYR196622:UYR196629 VIN196622:VIN196629 VSJ196622:VSJ196629 WCF196622:WCF196629 WMB196622:WMB196629 WVX196622:WVX196629 W262158:W262165 JL262158:JL262165 TH262158:TH262165 ADD262158:ADD262165 AMZ262158:AMZ262165 AWV262158:AWV262165 BGR262158:BGR262165 BQN262158:BQN262165 CAJ262158:CAJ262165 CKF262158:CKF262165 CUB262158:CUB262165 DDX262158:DDX262165 DNT262158:DNT262165 DXP262158:DXP262165 EHL262158:EHL262165 ERH262158:ERH262165 FBD262158:FBD262165 FKZ262158:FKZ262165 FUV262158:FUV262165 GER262158:GER262165 GON262158:GON262165 GYJ262158:GYJ262165 HIF262158:HIF262165 HSB262158:HSB262165 IBX262158:IBX262165 ILT262158:ILT262165 IVP262158:IVP262165 JFL262158:JFL262165 JPH262158:JPH262165 JZD262158:JZD262165 KIZ262158:KIZ262165 KSV262158:KSV262165 LCR262158:LCR262165 LMN262158:LMN262165 LWJ262158:LWJ262165 MGF262158:MGF262165 MQB262158:MQB262165 MZX262158:MZX262165 NJT262158:NJT262165 NTP262158:NTP262165 ODL262158:ODL262165 ONH262158:ONH262165 OXD262158:OXD262165 PGZ262158:PGZ262165 PQV262158:PQV262165 QAR262158:QAR262165 QKN262158:QKN262165 QUJ262158:QUJ262165 REF262158:REF262165 ROB262158:ROB262165 RXX262158:RXX262165 SHT262158:SHT262165 SRP262158:SRP262165 TBL262158:TBL262165 TLH262158:TLH262165 TVD262158:TVD262165 UEZ262158:UEZ262165 UOV262158:UOV262165 UYR262158:UYR262165 VIN262158:VIN262165 VSJ262158:VSJ262165 WCF262158:WCF262165 WMB262158:WMB262165 WVX262158:WVX262165 W327694:W327701 JL327694:JL327701 TH327694:TH327701 ADD327694:ADD327701 AMZ327694:AMZ327701 AWV327694:AWV327701 BGR327694:BGR327701 BQN327694:BQN327701 CAJ327694:CAJ327701 CKF327694:CKF327701 CUB327694:CUB327701 DDX327694:DDX327701 DNT327694:DNT327701 DXP327694:DXP327701 EHL327694:EHL327701 ERH327694:ERH327701 FBD327694:FBD327701 FKZ327694:FKZ327701 FUV327694:FUV327701 GER327694:GER327701 GON327694:GON327701 GYJ327694:GYJ327701 HIF327694:HIF327701 HSB327694:HSB327701 IBX327694:IBX327701 ILT327694:ILT327701 IVP327694:IVP327701 JFL327694:JFL327701 JPH327694:JPH327701 JZD327694:JZD327701 KIZ327694:KIZ327701 KSV327694:KSV327701 LCR327694:LCR327701 LMN327694:LMN327701 LWJ327694:LWJ327701 MGF327694:MGF327701 MQB327694:MQB327701 MZX327694:MZX327701 NJT327694:NJT327701 NTP327694:NTP327701 ODL327694:ODL327701 ONH327694:ONH327701 OXD327694:OXD327701 PGZ327694:PGZ327701 PQV327694:PQV327701 QAR327694:QAR327701 QKN327694:QKN327701 QUJ327694:QUJ327701 REF327694:REF327701 ROB327694:ROB327701 RXX327694:RXX327701 SHT327694:SHT327701 SRP327694:SRP327701 TBL327694:TBL327701 TLH327694:TLH327701 TVD327694:TVD327701 UEZ327694:UEZ327701 UOV327694:UOV327701 UYR327694:UYR327701 VIN327694:VIN327701 VSJ327694:VSJ327701 WCF327694:WCF327701 WMB327694:WMB327701 WVX327694:WVX327701 W393230:W393237 JL393230:JL393237 TH393230:TH393237 ADD393230:ADD393237 AMZ393230:AMZ393237 AWV393230:AWV393237 BGR393230:BGR393237 BQN393230:BQN393237 CAJ393230:CAJ393237 CKF393230:CKF393237 CUB393230:CUB393237 DDX393230:DDX393237 DNT393230:DNT393237 DXP393230:DXP393237 EHL393230:EHL393237 ERH393230:ERH393237 FBD393230:FBD393237 FKZ393230:FKZ393237 FUV393230:FUV393237 GER393230:GER393237 GON393230:GON393237 GYJ393230:GYJ393237 HIF393230:HIF393237 HSB393230:HSB393237 IBX393230:IBX393237 ILT393230:ILT393237 IVP393230:IVP393237 JFL393230:JFL393237 JPH393230:JPH393237 JZD393230:JZD393237 KIZ393230:KIZ393237 KSV393230:KSV393237 LCR393230:LCR393237 LMN393230:LMN393237 LWJ393230:LWJ393237 MGF393230:MGF393237 MQB393230:MQB393237 MZX393230:MZX393237 NJT393230:NJT393237 NTP393230:NTP393237 ODL393230:ODL393237 ONH393230:ONH393237 OXD393230:OXD393237 PGZ393230:PGZ393237 PQV393230:PQV393237 QAR393230:QAR393237 QKN393230:QKN393237 QUJ393230:QUJ393237 REF393230:REF393237 ROB393230:ROB393237 RXX393230:RXX393237 SHT393230:SHT393237 SRP393230:SRP393237 TBL393230:TBL393237 TLH393230:TLH393237 TVD393230:TVD393237 UEZ393230:UEZ393237 UOV393230:UOV393237 UYR393230:UYR393237 VIN393230:VIN393237 VSJ393230:VSJ393237 WCF393230:WCF393237 WMB393230:WMB393237 WVX393230:WVX393237 W458766:W458773 JL458766:JL458773 TH458766:TH458773 ADD458766:ADD458773 AMZ458766:AMZ458773 AWV458766:AWV458773 BGR458766:BGR458773 BQN458766:BQN458773 CAJ458766:CAJ458773 CKF458766:CKF458773 CUB458766:CUB458773 DDX458766:DDX458773 DNT458766:DNT458773 DXP458766:DXP458773 EHL458766:EHL458773 ERH458766:ERH458773 FBD458766:FBD458773 FKZ458766:FKZ458773 FUV458766:FUV458773 GER458766:GER458773 GON458766:GON458773 GYJ458766:GYJ458773 HIF458766:HIF458773 HSB458766:HSB458773 IBX458766:IBX458773 ILT458766:ILT458773 IVP458766:IVP458773 JFL458766:JFL458773 JPH458766:JPH458773 JZD458766:JZD458773 KIZ458766:KIZ458773 KSV458766:KSV458773 LCR458766:LCR458773 LMN458766:LMN458773 LWJ458766:LWJ458773 MGF458766:MGF458773 MQB458766:MQB458773 MZX458766:MZX458773 NJT458766:NJT458773 NTP458766:NTP458773 ODL458766:ODL458773 ONH458766:ONH458773 OXD458766:OXD458773 PGZ458766:PGZ458773 PQV458766:PQV458773 QAR458766:QAR458773 QKN458766:QKN458773 QUJ458766:QUJ458773 REF458766:REF458773 ROB458766:ROB458773 RXX458766:RXX458773 SHT458766:SHT458773 SRP458766:SRP458773 TBL458766:TBL458773 TLH458766:TLH458773 TVD458766:TVD458773 UEZ458766:UEZ458773 UOV458766:UOV458773 UYR458766:UYR458773 VIN458766:VIN458773 VSJ458766:VSJ458773 WCF458766:WCF458773 WMB458766:WMB458773 WVX458766:WVX458773 W524302:W524309 JL524302:JL524309 TH524302:TH524309 ADD524302:ADD524309 AMZ524302:AMZ524309 AWV524302:AWV524309 BGR524302:BGR524309 BQN524302:BQN524309 CAJ524302:CAJ524309 CKF524302:CKF524309 CUB524302:CUB524309 DDX524302:DDX524309 DNT524302:DNT524309 DXP524302:DXP524309 EHL524302:EHL524309 ERH524302:ERH524309 FBD524302:FBD524309 FKZ524302:FKZ524309 FUV524302:FUV524309 GER524302:GER524309 GON524302:GON524309 GYJ524302:GYJ524309 HIF524302:HIF524309 HSB524302:HSB524309 IBX524302:IBX524309 ILT524302:ILT524309 IVP524302:IVP524309 JFL524302:JFL524309 JPH524302:JPH524309 JZD524302:JZD524309 KIZ524302:KIZ524309 KSV524302:KSV524309 LCR524302:LCR524309 LMN524302:LMN524309 LWJ524302:LWJ524309 MGF524302:MGF524309 MQB524302:MQB524309 MZX524302:MZX524309 NJT524302:NJT524309 NTP524302:NTP524309 ODL524302:ODL524309 ONH524302:ONH524309 OXD524302:OXD524309 PGZ524302:PGZ524309 PQV524302:PQV524309 QAR524302:QAR524309 QKN524302:QKN524309 QUJ524302:QUJ524309 REF524302:REF524309 ROB524302:ROB524309 RXX524302:RXX524309 SHT524302:SHT524309 SRP524302:SRP524309 TBL524302:TBL524309 TLH524302:TLH524309 TVD524302:TVD524309 UEZ524302:UEZ524309 UOV524302:UOV524309 UYR524302:UYR524309 VIN524302:VIN524309 VSJ524302:VSJ524309 WCF524302:WCF524309 WMB524302:WMB524309 WVX524302:WVX524309 W589838:W589845 JL589838:JL589845 TH589838:TH589845 ADD589838:ADD589845 AMZ589838:AMZ589845 AWV589838:AWV589845 BGR589838:BGR589845 BQN589838:BQN589845 CAJ589838:CAJ589845 CKF589838:CKF589845 CUB589838:CUB589845 DDX589838:DDX589845 DNT589838:DNT589845 DXP589838:DXP589845 EHL589838:EHL589845 ERH589838:ERH589845 FBD589838:FBD589845 FKZ589838:FKZ589845 FUV589838:FUV589845 GER589838:GER589845 GON589838:GON589845 GYJ589838:GYJ589845 HIF589838:HIF589845 HSB589838:HSB589845 IBX589838:IBX589845 ILT589838:ILT589845 IVP589838:IVP589845 JFL589838:JFL589845 JPH589838:JPH589845 JZD589838:JZD589845 KIZ589838:KIZ589845 KSV589838:KSV589845 LCR589838:LCR589845 LMN589838:LMN589845 LWJ589838:LWJ589845 MGF589838:MGF589845 MQB589838:MQB589845 MZX589838:MZX589845 NJT589838:NJT589845 NTP589838:NTP589845 ODL589838:ODL589845 ONH589838:ONH589845 OXD589838:OXD589845 PGZ589838:PGZ589845 PQV589838:PQV589845 QAR589838:QAR589845 QKN589838:QKN589845 QUJ589838:QUJ589845 REF589838:REF589845 ROB589838:ROB589845 RXX589838:RXX589845 SHT589838:SHT589845 SRP589838:SRP589845 TBL589838:TBL589845 TLH589838:TLH589845 TVD589838:TVD589845 UEZ589838:UEZ589845 UOV589838:UOV589845 UYR589838:UYR589845 VIN589838:VIN589845 VSJ589838:VSJ589845 WCF589838:WCF589845 WMB589838:WMB589845 WVX589838:WVX589845 W655374:W655381 JL655374:JL655381 TH655374:TH655381 ADD655374:ADD655381 AMZ655374:AMZ655381 AWV655374:AWV655381 BGR655374:BGR655381 BQN655374:BQN655381 CAJ655374:CAJ655381 CKF655374:CKF655381 CUB655374:CUB655381 DDX655374:DDX655381 DNT655374:DNT655381 DXP655374:DXP655381 EHL655374:EHL655381 ERH655374:ERH655381 FBD655374:FBD655381 FKZ655374:FKZ655381 FUV655374:FUV655381 GER655374:GER655381 GON655374:GON655381 GYJ655374:GYJ655381 HIF655374:HIF655381 HSB655374:HSB655381 IBX655374:IBX655381 ILT655374:ILT655381 IVP655374:IVP655381 JFL655374:JFL655381 JPH655374:JPH655381 JZD655374:JZD655381 KIZ655374:KIZ655381 KSV655374:KSV655381 LCR655374:LCR655381 LMN655374:LMN655381 LWJ655374:LWJ655381 MGF655374:MGF655381 MQB655374:MQB655381 MZX655374:MZX655381 NJT655374:NJT655381 NTP655374:NTP655381 ODL655374:ODL655381 ONH655374:ONH655381 OXD655374:OXD655381 PGZ655374:PGZ655381 PQV655374:PQV655381 QAR655374:QAR655381 QKN655374:QKN655381 QUJ655374:QUJ655381 REF655374:REF655381 ROB655374:ROB655381 RXX655374:RXX655381 SHT655374:SHT655381 SRP655374:SRP655381 TBL655374:TBL655381 TLH655374:TLH655381 TVD655374:TVD655381 UEZ655374:UEZ655381 UOV655374:UOV655381 UYR655374:UYR655381 VIN655374:VIN655381 VSJ655374:VSJ655381 WCF655374:WCF655381 WMB655374:WMB655381 WVX655374:WVX655381 W720910:W720917 JL720910:JL720917 TH720910:TH720917 ADD720910:ADD720917 AMZ720910:AMZ720917 AWV720910:AWV720917 BGR720910:BGR720917 BQN720910:BQN720917 CAJ720910:CAJ720917 CKF720910:CKF720917 CUB720910:CUB720917 DDX720910:DDX720917 DNT720910:DNT720917 DXP720910:DXP720917 EHL720910:EHL720917 ERH720910:ERH720917 FBD720910:FBD720917 FKZ720910:FKZ720917 FUV720910:FUV720917 GER720910:GER720917 GON720910:GON720917 GYJ720910:GYJ720917 HIF720910:HIF720917 HSB720910:HSB720917 IBX720910:IBX720917 ILT720910:ILT720917 IVP720910:IVP720917 JFL720910:JFL720917 JPH720910:JPH720917 JZD720910:JZD720917 KIZ720910:KIZ720917 KSV720910:KSV720917 LCR720910:LCR720917 LMN720910:LMN720917 LWJ720910:LWJ720917 MGF720910:MGF720917 MQB720910:MQB720917 MZX720910:MZX720917 NJT720910:NJT720917 NTP720910:NTP720917 ODL720910:ODL720917 ONH720910:ONH720917 OXD720910:OXD720917 PGZ720910:PGZ720917 PQV720910:PQV720917 QAR720910:QAR720917 QKN720910:QKN720917 QUJ720910:QUJ720917 REF720910:REF720917 ROB720910:ROB720917 RXX720910:RXX720917 SHT720910:SHT720917 SRP720910:SRP720917 TBL720910:TBL720917 TLH720910:TLH720917 TVD720910:TVD720917 UEZ720910:UEZ720917 UOV720910:UOV720917 UYR720910:UYR720917 VIN720910:VIN720917 VSJ720910:VSJ720917 WCF720910:WCF720917 WMB720910:WMB720917 WVX720910:WVX720917 W786446:W786453 JL786446:JL786453 TH786446:TH786453 ADD786446:ADD786453 AMZ786446:AMZ786453 AWV786446:AWV786453 BGR786446:BGR786453 BQN786446:BQN786453 CAJ786446:CAJ786453 CKF786446:CKF786453 CUB786446:CUB786453 DDX786446:DDX786453 DNT786446:DNT786453 DXP786446:DXP786453 EHL786446:EHL786453 ERH786446:ERH786453 FBD786446:FBD786453 FKZ786446:FKZ786453 FUV786446:FUV786453 GER786446:GER786453 GON786446:GON786453 GYJ786446:GYJ786453 HIF786446:HIF786453 HSB786446:HSB786453 IBX786446:IBX786453 ILT786446:ILT786453 IVP786446:IVP786453 JFL786446:JFL786453 JPH786446:JPH786453 JZD786446:JZD786453 KIZ786446:KIZ786453 KSV786446:KSV786453 LCR786446:LCR786453 LMN786446:LMN786453 LWJ786446:LWJ786453 MGF786446:MGF786453 MQB786446:MQB786453 MZX786446:MZX786453 NJT786446:NJT786453 NTP786446:NTP786453 ODL786446:ODL786453 ONH786446:ONH786453 OXD786446:OXD786453 PGZ786446:PGZ786453 PQV786446:PQV786453 QAR786446:QAR786453 QKN786446:QKN786453 QUJ786446:QUJ786453 REF786446:REF786453 ROB786446:ROB786453 RXX786446:RXX786453 SHT786446:SHT786453 SRP786446:SRP786453 TBL786446:TBL786453 TLH786446:TLH786453 TVD786446:TVD786453 UEZ786446:UEZ786453 UOV786446:UOV786453 UYR786446:UYR786453 VIN786446:VIN786453 VSJ786446:VSJ786453 WCF786446:WCF786453 WMB786446:WMB786453 WVX786446:WVX786453 W851982:W851989 JL851982:JL851989 TH851982:TH851989 ADD851982:ADD851989 AMZ851982:AMZ851989 AWV851982:AWV851989 BGR851982:BGR851989 BQN851982:BQN851989 CAJ851982:CAJ851989 CKF851982:CKF851989 CUB851982:CUB851989 DDX851982:DDX851989 DNT851982:DNT851989 DXP851982:DXP851989 EHL851982:EHL851989 ERH851982:ERH851989 FBD851982:FBD851989 FKZ851982:FKZ851989 FUV851982:FUV851989 GER851982:GER851989 GON851982:GON851989 GYJ851982:GYJ851989 HIF851982:HIF851989 HSB851982:HSB851989 IBX851982:IBX851989 ILT851982:ILT851989 IVP851982:IVP851989 JFL851982:JFL851989 JPH851982:JPH851989 JZD851982:JZD851989 KIZ851982:KIZ851989 KSV851982:KSV851989 LCR851982:LCR851989 LMN851982:LMN851989 LWJ851982:LWJ851989 MGF851982:MGF851989 MQB851982:MQB851989 MZX851982:MZX851989 NJT851982:NJT851989 NTP851982:NTP851989 ODL851982:ODL851989 ONH851982:ONH851989 OXD851982:OXD851989 PGZ851982:PGZ851989 PQV851982:PQV851989 QAR851982:QAR851989 QKN851982:QKN851989 QUJ851982:QUJ851989 REF851982:REF851989 ROB851982:ROB851989 RXX851982:RXX851989 SHT851982:SHT851989 SRP851982:SRP851989 TBL851982:TBL851989 TLH851982:TLH851989 TVD851982:TVD851989 UEZ851982:UEZ851989 UOV851982:UOV851989 UYR851982:UYR851989 VIN851982:VIN851989 VSJ851982:VSJ851989 WCF851982:WCF851989 WMB851982:WMB851989 WVX851982:WVX851989 W917518:W917525 JL917518:JL917525 TH917518:TH917525 ADD917518:ADD917525 AMZ917518:AMZ917525 AWV917518:AWV917525 BGR917518:BGR917525 BQN917518:BQN917525 CAJ917518:CAJ917525 CKF917518:CKF917525 CUB917518:CUB917525 DDX917518:DDX917525 DNT917518:DNT917525 DXP917518:DXP917525 EHL917518:EHL917525 ERH917518:ERH917525 FBD917518:FBD917525 FKZ917518:FKZ917525 FUV917518:FUV917525 GER917518:GER917525 GON917518:GON917525 GYJ917518:GYJ917525 HIF917518:HIF917525 HSB917518:HSB917525 IBX917518:IBX917525 ILT917518:ILT917525 IVP917518:IVP917525 JFL917518:JFL917525 JPH917518:JPH917525 JZD917518:JZD917525 KIZ917518:KIZ917525 KSV917518:KSV917525 LCR917518:LCR917525 LMN917518:LMN917525 LWJ917518:LWJ917525 MGF917518:MGF917525 MQB917518:MQB917525 MZX917518:MZX917525 NJT917518:NJT917525 NTP917518:NTP917525 ODL917518:ODL917525 ONH917518:ONH917525 OXD917518:OXD917525 PGZ917518:PGZ917525 PQV917518:PQV917525 QAR917518:QAR917525 QKN917518:QKN917525 QUJ917518:QUJ917525 REF917518:REF917525 ROB917518:ROB917525 RXX917518:RXX917525 SHT917518:SHT917525 SRP917518:SRP917525 TBL917518:TBL917525 TLH917518:TLH917525 TVD917518:TVD917525 UEZ917518:UEZ917525 UOV917518:UOV917525 UYR917518:UYR917525 VIN917518:VIN917525 VSJ917518:VSJ917525 WCF917518:WCF917525 WMB917518:WMB917525 WVX917518:WVX917525 W983054:W983061 JL983054:JL983061 TH983054:TH983061 ADD983054:ADD983061 AMZ983054:AMZ983061 AWV983054:AWV983061 BGR983054:BGR983061 BQN983054:BQN983061 CAJ983054:CAJ983061 CKF983054:CKF983061 CUB983054:CUB983061 DDX983054:DDX983061 DNT983054:DNT983061 DXP983054:DXP983061 EHL983054:EHL983061 ERH983054:ERH983061 FBD983054:FBD983061 FKZ983054:FKZ983061 FUV983054:FUV983061 GER983054:GER983061 GON983054:GON983061 GYJ983054:GYJ983061 HIF983054:HIF983061 HSB983054:HSB983061 IBX983054:IBX983061 ILT983054:ILT983061 IVP983054:IVP983061 JFL983054:JFL983061 JPH983054:JPH983061 JZD983054:JZD983061 KIZ983054:KIZ983061 KSV983054:KSV983061 LCR983054:LCR983061 LMN983054:LMN983061 LWJ983054:LWJ983061 MGF983054:MGF983061 MQB983054:MQB983061 MZX983054:MZX983061 NJT983054:NJT983061 NTP983054:NTP983061 ODL983054:ODL983061 ONH983054:ONH983061 OXD983054:OXD983061 PGZ983054:PGZ983061 PQV983054:PQV983061 QAR983054:QAR983061 QKN983054:QKN983061 QUJ983054:QUJ983061 REF983054:REF983061 ROB983054:ROB983061 RXX983054:RXX983061 SHT983054:SHT983061 SRP983054:SRP983061 TBL983054:TBL983061 TLH983054:TLH983061 TVD983054:TVD983061 UEZ983054:UEZ983061 UOV983054:UOV983061 UYR983054:UYR983061 VIN983054:VIN983061 VSJ983054:VSJ983061 WCF983054:WCF983061 JL18:JL25 WVX18:WVX25 WMB18:WMB25 WCF18:WCF25 VSJ18:VSJ25 VIN18:VIN25 UYR18:UYR25 UOV18:UOV25 UEZ18:UEZ25 TVD18:TVD25 TLH18:TLH25 TBL18:TBL25 SRP18:SRP25 SHT18:SHT25 RXX18:RXX25 ROB18:ROB25 REF18:REF25 QUJ18:QUJ25 QKN18:QKN25 QAR18:QAR25 PQV18:PQV25 PGZ18:PGZ25 OXD18:OXD25 ONH18:ONH25 ODL18:ODL25 NTP18:NTP25 NJT18:NJT25 MZX18:MZX25 MQB18:MQB25 MGF18:MGF25 LWJ18:LWJ25 LMN18:LMN25 LCR18:LCR25 KSV18:KSV25 KIZ18:KIZ25 JZD18:JZD25 JPH18:JPH25 JFL18:JFL25 IVP18:IVP25 ILT18:ILT25 IBX18:IBX25 HSB18:HSB25 HIF18:HIF25 GYJ18:GYJ25 GON18:GON25 GER18:GER25 FUV18:FUV25 FKZ18:FKZ25 FBD18:FBD25 ERH18:ERH25 EHL18:EHL25 DXP18:DXP25 DNT18:DNT25 DDX18:DDX25 CUB18:CUB25 CKF18:CKF25 CAJ18:CAJ25 BQN18:BQN25 BGR18:BGR25 AWV18:AWV25 AMZ18:AMZ25 ADD18:ADD25 TH18:TH25">
      <formula1>900</formula1>
    </dataValidation>
    <dataValidation type="list" allowBlank="1" showInputMessage="1" errorTitle="Ошибка" error="Выберите значение из списка" prompt="Выберите значение из списка" sqref="JD65555:JK65555 SZ65555:TG65555 ACV65555:ADC65555 AMR65555:AMY65555 AWN65555:AWU65555 BGJ65555:BGQ65555 BQF65555:BQM65555 CAB65555:CAI65555 CJX65555:CKE65555 CTT65555:CUA65555 DDP65555:DDW65555 DNL65555:DNS65555 DXH65555:DXO65555 EHD65555:EHK65555 EQZ65555:ERG65555 FAV65555:FBC65555 FKR65555:FKY65555 FUN65555:FUU65555 GEJ65555:GEQ65555 GOF65555:GOM65555 GYB65555:GYI65555 HHX65555:HIE65555 HRT65555:HSA65555 IBP65555:IBW65555 ILL65555:ILS65555 IVH65555:IVO65555 JFD65555:JFK65555 JOZ65555:JPG65555 JYV65555:JZC65555 KIR65555:KIY65555 KSN65555:KSU65555 LCJ65555:LCQ65555 LMF65555:LMM65555 LWB65555:LWI65555 MFX65555:MGE65555 MPT65555:MQA65555 MZP65555:MZW65555 NJL65555:NJS65555 NTH65555:NTO65555 ODD65555:ODK65555 OMZ65555:ONG65555 OWV65555:OXC65555 PGR65555:PGY65555 PQN65555:PQU65555 QAJ65555:QAQ65555 QKF65555:QKM65555 QUB65555:QUI65555 RDX65555:REE65555 RNT65555:ROA65555 RXP65555:RXW65555 SHL65555:SHS65555 SRH65555:SRO65555 TBD65555:TBK65555 TKZ65555:TLG65555 TUV65555:TVC65555 UER65555:UEY65555 UON65555:UOU65555 UYJ65555:UYQ65555 VIF65555:VIM65555 VSB65555:VSI65555 WBX65555:WCE65555 WLT65555:WMA65555 WVP65555:WVW65555 JD131091:JK131091 SZ131091:TG131091 ACV131091:ADC131091 AMR131091:AMY131091 AWN131091:AWU131091 BGJ131091:BGQ131091 BQF131091:BQM131091 CAB131091:CAI131091 CJX131091:CKE131091 CTT131091:CUA131091 DDP131091:DDW131091 DNL131091:DNS131091 DXH131091:DXO131091 EHD131091:EHK131091 EQZ131091:ERG131091 FAV131091:FBC131091 FKR131091:FKY131091 FUN131091:FUU131091 GEJ131091:GEQ131091 GOF131091:GOM131091 GYB131091:GYI131091 HHX131091:HIE131091 HRT131091:HSA131091 IBP131091:IBW131091 ILL131091:ILS131091 IVH131091:IVO131091 JFD131091:JFK131091 JOZ131091:JPG131091 JYV131091:JZC131091 KIR131091:KIY131091 KSN131091:KSU131091 LCJ131091:LCQ131091 LMF131091:LMM131091 LWB131091:LWI131091 MFX131091:MGE131091 MPT131091:MQA131091 MZP131091:MZW131091 NJL131091:NJS131091 NTH131091:NTO131091 ODD131091:ODK131091 OMZ131091:ONG131091 OWV131091:OXC131091 PGR131091:PGY131091 PQN131091:PQU131091 QAJ131091:QAQ131091 QKF131091:QKM131091 QUB131091:QUI131091 RDX131091:REE131091 RNT131091:ROA131091 RXP131091:RXW131091 SHL131091:SHS131091 SRH131091:SRO131091 TBD131091:TBK131091 TKZ131091:TLG131091 TUV131091:TVC131091 UER131091:UEY131091 UON131091:UOU131091 UYJ131091:UYQ131091 VIF131091:VIM131091 VSB131091:VSI131091 WBX131091:WCE131091 WLT131091:WMA131091 WVP131091:WVW131091 JD196627:JK196627 SZ196627:TG196627 ACV196627:ADC196627 AMR196627:AMY196627 AWN196627:AWU196627 BGJ196627:BGQ196627 BQF196627:BQM196627 CAB196627:CAI196627 CJX196627:CKE196627 CTT196627:CUA196627 DDP196627:DDW196627 DNL196627:DNS196627 DXH196627:DXO196627 EHD196627:EHK196627 EQZ196627:ERG196627 FAV196627:FBC196627 FKR196627:FKY196627 FUN196627:FUU196627 GEJ196627:GEQ196627 GOF196627:GOM196627 GYB196627:GYI196627 HHX196627:HIE196627 HRT196627:HSA196627 IBP196627:IBW196627 ILL196627:ILS196627 IVH196627:IVO196627 JFD196627:JFK196627 JOZ196627:JPG196627 JYV196627:JZC196627 KIR196627:KIY196627 KSN196627:KSU196627 LCJ196627:LCQ196627 LMF196627:LMM196627 LWB196627:LWI196627 MFX196627:MGE196627 MPT196627:MQA196627 MZP196627:MZW196627 NJL196627:NJS196627 NTH196627:NTO196627 ODD196627:ODK196627 OMZ196627:ONG196627 OWV196627:OXC196627 PGR196627:PGY196627 PQN196627:PQU196627 QAJ196627:QAQ196627 QKF196627:QKM196627 QUB196627:QUI196627 RDX196627:REE196627 RNT196627:ROA196627 RXP196627:RXW196627 SHL196627:SHS196627 SRH196627:SRO196627 TBD196627:TBK196627 TKZ196627:TLG196627 TUV196627:TVC196627 UER196627:UEY196627 UON196627:UOU196627 UYJ196627:UYQ196627 VIF196627:VIM196627 VSB196627:VSI196627 WBX196627:WCE196627 WLT196627:WMA196627 WVP196627:WVW196627 JD262163:JK262163 SZ262163:TG262163 ACV262163:ADC262163 AMR262163:AMY262163 AWN262163:AWU262163 BGJ262163:BGQ262163 BQF262163:BQM262163 CAB262163:CAI262163 CJX262163:CKE262163 CTT262163:CUA262163 DDP262163:DDW262163 DNL262163:DNS262163 DXH262163:DXO262163 EHD262163:EHK262163 EQZ262163:ERG262163 FAV262163:FBC262163 FKR262163:FKY262163 FUN262163:FUU262163 GEJ262163:GEQ262163 GOF262163:GOM262163 GYB262163:GYI262163 HHX262163:HIE262163 HRT262163:HSA262163 IBP262163:IBW262163 ILL262163:ILS262163 IVH262163:IVO262163 JFD262163:JFK262163 JOZ262163:JPG262163 JYV262163:JZC262163 KIR262163:KIY262163 KSN262163:KSU262163 LCJ262163:LCQ262163 LMF262163:LMM262163 LWB262163:LWI262163 MFX262163:MGE262163 MPT262163:MQA262163 MZP262163:MZW262163 NJL262163:NJS262163 NTH262163:NTO262163 ODD262163:ODK262163 OMZ262163:ONG262163 OWV262163:OXC262163 PGR262163:PGY262163 PQN262163:PQU262163 QAJ262163:QAQ262163 QKF262163:QKM262163 QUB262163:QUI262163 RDX262163:REE262163 RNT262163:ROA262163 RXP262163:RXW262163 SHL262163:SHS262163 SRH262163:SRO262163 TBD262163:TBK262163 TKZ262163:TLG262163 TUV262163:TVC262163 UER262163:UEY262163 UON262163:UOU262163 UYJ262163:UYQ262163 VIF262163:VIM262163 VSB262163:VSI262163 WBX262163:WCE262163 WLT262163:WMA262163 WVP262163:WVW262163 JD327699:JK327699 SZ327699:TG327699 ACV327699:ADC327699 AMR327699:AMY327699 AWN327699:AWU327699 BGJ327699:BGQ327699 BQF327699:BQM327699 CAB327699:CAI327699 CJX327699:CKE327699 CTT327699:CUA327699 DDP327699:DDW327699 DNL327699:DNS327699 DXH327699:DXO327699 EHD327699:EHK327699 EQZ327699:ERG327699 FAV327699:FBC327699 FKR327699:FKY327699 FUN327699:FUU327699 GEJ327699:GEQ327699 GOF327699:GOM327699 GYB327699:GYI327699 HHX327699:HIE327699 HRT327699:HSA327699 IBP327699:IBW327699 ILL327699:ILS327699 IVH327699:IVO327699 JFD327699:JFK327699 JOZ327699:JPG327699 JYV327699:JZC327699 KIR327699:KIY327699 KSN327699:KSU327699 LCJ327699:LCQ327699 LMF327699:LMM327699 LWB327699:LWI327699 MFX327699:MGE327699 MPT327699:MQA327699 MZP327699:MZW327699 NJL327699:NJS327699 NTH327699:NTO327699 ODD327699:ODK327699 OMZ327699:ONG327699 OWV327699:OXC327699 PGR327699:PGY327699 PQN327699:PQU327699 QAJ327699:QAQ327699 QKF327699:QKM327699 QUB327699:QUI327699 RDX327699:REE327699 RNT327699:ROA327699 RXP327699:RXW327699 SHL327699:SHS327699 SRH327699:SRO327699 TBD327699:TBK327699 TKZ327699:TLG327699 TUV327699:TVC327699 UER327699:UEY327699 UON327699:UOU327699 UYJ327699:UYQ327699 VIF327699:VIM327699 VSB327699:VSI327699 WBX327699:WCE327699 WLT327699:WMA327699 WVP327699:WVW327699 JD393235:JK393235 SZ393235:TG393235 ACV393235:ADC393235 AMR393235:AMY393235 AWN393235:AWU393235 BGJ393235:BGQ393235 BQF393235:BQM393235 CAB393235:CAI393235 CJX393235:CKE393235 CTT393235:CUA393235 DDP393235:DDW393235 DNL393235:DNS393235 DXH393235:DXO393235 EHD393235:EHK393235 EQZ393235:ERG393235 FAV393235:FBC393235 FKR393235:FKY393235 FUN393235:FUU393235 GEJ393235:GEQ393235 GOF393235:GOM393235 GYB393235:GYI393235 HHX393235:HIE393235 HRT393235:HSA393235 IBP393235:IBW393235 ILL393235:ILS393235 IVH393235:IVO393235 JFD393235:JFK393235 JOZ393235:JPG393235 JYV393235:JZC393235 KIR393235:KIY393235 KSN393235:KSU393235 LCJ393235:LCQ393235 LMF393235:LMM393235 LWB393235:LWI393235 MFX393235:MGE393235 MPT393235:MQA393235 MZP393235:MZW393235 NJL393235:NJS393235 NTH393235:NTO393235 ODD393235:ODK393235 OMZ393235:ONG393235 OWV393235:OXC393235 PGR393235:PGY393235 PQN393235:PQU393235 QAJ393235:QAQ393235 QKF393235:QKM393235 QUB393235:QUI393235 RDX393235:REE393235 RNT393235:ROA393235 RXP393235:RXW393235 SHL393235:SHS393235 SRH393235:SRO393235 TBD393235:TBK393235 TKZ393235:TLG393235 TUV393235:TVC393235 UER393235:UEY393235 UON393235:UOU393235 UYJ393235:UYQ393235 VIF393235:VIM393235 VSB393235:VSI393235 WBX393235:WCE393235 WLT393235:WMA393235 WVP393235:WVW393235 JD458771:JK458771 SZ458771:TG458771 ACV458771:ADC458771 AMR458771:AMY458771 AWN458771:AWU458771 BGJ458771:BGQ458771 BQF458771:BQM458771 CAB458771:CAI458771 CJX458771:CKE458771 CTT458771:CUA458771 DDP458771:DDW458771 DNL458771:DNS458771 DXH458771:DXO458771 EHD458771:EHK458771 EQZ458771:ERG458771 FAV458771:FBC458771 FKR458771:FKY458771 FUN458771:FUU458771 GEJ458771:GEQ458771 GOF458771:GOM458771 GYB458771:GYI458771 HHX458771:HIE458771 HRT458771:HSA458771 IBP458771:IBW458771 ILL458771:ILS458771 IVH458771:IVO458771 JFD458771:JFK458771 JOZ458771:JPG458771 JYV458771:JZC458771 KIR458771:KIY458771 KSN458771:KSU458771 LCJ458771:LCQ458771 LMF458771:LMM458771 LWB458771:LWI458771 MFX458771:MGE458771 MPT458771:MQA458771 MZP458771:MZW458771 NJL458771:NJS458771 NTH458771:NTO458771 ODD458771:ODK458771 OMZ458771:ONG458771 OWV458771:OXC458771 PGR458771:PGY458771 PQN458771:PQU458771 QAJ458771:QAQ458771 QKF458771:QKM458771 QUB458771:QUI458771 RDX458771:REE458771 RNT458771:ROA458771 RXP458771:RXW458771 SHL458771:SHS458771 SRH458771:SRO458771 TBD458771:TBK458771 TKZ458771:TLG458771 TUV458771:TVC458771 UER458771:UEY458771 UON458771:UOU458771 UYJ458771:UYQ458771 VIF458771:VIM458771 VSB458771:VSI458771 WBX458771:WCE458771 WLT458771:WMA458771 WVP458771:WVW458771 JD524307:JK524307 SZ524307:TG524307 ACV524307:ADC524307 AMR524307:AMY524307 AWN524307:AWU524307 BGJ524307:BGQ524307 BQF524307:BQM524307 CAB524307:CAI524307 CJX524307:CKE524307 CTT524307:CUA524307 DDP524307:DDW524307 DNL524307:DNS524307 DXH524307:DXO524307 EHD524307:EHK524307 EQZ524307:ERG524307 FAV524307:FBC524307 FKR524307:FKY524307 FUN524307:FUU524307 GEJ524307:GEQ524307 GOF524307:GOM524307 GYB524307:GYI524307 HHX524307:HIE524307 HRT524307:HSA524307 IBP524307:IBW524307 ILL524307:ILS524307 IVH524307:IVO524307 JFD524307:JFK524307 JOZ524307:JPG524307 JYV524307:JZC524307 KIR524307:KIY524307 KSN524307:KSU524307 LCJ524307:LCQ524307 LMF524307:LMM524307 LWB524307:LWI524307 MFX524307:MGE524307 MPT524307:MQA524307 MZP524307:MZW524307 NJL524307:NJS524307 NTH524307:NTO524307 ODD524307:ODK524307 OMZ524307:ONG524307 OWV524307:OXC524307 PGR524307:PGY524307 PQN524307:PQU524307 QAJ524307:QAQ524307 QKF524307:QKM524307 QUB524307:QUI524307 RDX524307:REE524307 RNT524307:ROA524307 RXP524307:RXW524307 SHL524307:SHS524307 SRH524307:SRO524307 TBD524307:TBK524307 TKZ524307:TLG524307 TUV524307:TVC524307 UER524307:UEY524307 UON524307:UOU524307 UYJ524307:UYQ524307 VIF524307:VIM524307 VSB524307:VSI524307 WBX524307:WCE524307 WLT524307:WMA524307 WVP524307:WVW524307 JD589843:JK589843 SZ589843:TG589843 ACV589843:ADC589843 AMR589843:AMY589843 AWN589843:AWU589843 BGJ589843:BGQ589843 BQF589843:BQM589843 CAB589843:CAI589843 CJX589843:CKE589843 CTT589843:CUA589843 DDP589843:DDW589843 DNL589843:DNS589843 DXH589843:DXO589843 EHD589843:EHK589843 EQZ589843:ERG589843 FAV589843:FBC589843 FKR589843:FKY589843 FUN589843:FUU589843 GEJ589843:GEQ589843 GOF589843:GOM589843 GYB589843:GYI589843 HHX589843:HIE589843 HRT589843:HSA589843 IBP589843:IBW589843 ILL589843:ILS589843 IVH589843:IVO589843 JFD589843:JFK589843 JOZ589843:JPG589843 JYV589843:JZC589843 KIR589843:KIY589843 KSN589843:KSU589843 LCJ589843:LCQ589843 LMF589843:LMM589843 LWB589843:LWI589843 MFX589843:MGE589843 MPT589843:MQA589843 MZP589843:MZW589843 NJL589843:NJS589843 NTH589843:NTO589843 ODD589843:ODK589843 OMZ589843:ONG589843 OWV589843:OXC589843 PGR589843:PGY589843 PQN589843:PQU589843 QAJ589843:QAQ589843 QKF589843:QKM589843 QUB589843:QUI589843 RDX589843:REE589843 RNT589843:ROA589843 RXP589843:RXW589843 SHL589843:SHS589843 SRH589843:SRO589843 TBD589843:TBK589843 TKZ589843:TLG589843 TUV589843:TVC589843 UER589843:UEY589843 UON589843:UOU589843 UYJ589843:UYQ589843 VIF589843:VIM589843 VSB589843:VSI589843 WBX589843:WCE589843 WLT589843:WMA589843 WVP589843:WVW589843 JD655379:JK655379 SZ655379:TG655379 ACV655379:ADC655379 AMR655379:AMY655379 AWN655379:AWU655379 BGJ655379:BGQ655379 BQF655379:BQM655379 CAB655379:CAI655379 CJX655379:CKE655379 CTT655379:CUA655379 DDP655379:DDW655379 DNL655379:DNS655379 DXH655379:DXO655379 EHD655379:EHK655379 EQZ655379:ERG655379 FAV655379:FBC655379 FKR655379:FKY655379 FUN655379:FUU655379 GEJ655379:GEQ655379 GOF655379:GOM655379 GYB655379:GYI655379 HHX655379:HIE655379 HRT655379:HSA655379 IBP655379:IBW655379 ILL655379:ILS655379 IVH655379:IVO655379 JFD655379:JFK655379 JOZ655379:JPG655379 JYV655379:JZC655379 KIR655379:KIY655379 KSN655379:KSU655379 LCJ655379:LCQ655379 LMF655379:LMM655379 LWB655379:LWI655379 MFX655379:MGE655379 MPT655379:MQA655379 MZP655379:MZW655379 NJL655379:NJS655379 NTH655379:NTO655379 ODD655379:ODK655379 OMZ655379:ONG655379 OWV655379:OXC655379 PGR655379:PGY655379 PQN655379:PQU655379 QAJ655379:QAQ655379 QKF655379:QKM655379 QUB655379:QUI655379 RDX655379:REE655379 RNT655379:ROA655379 RXP655379:RXW655379 SHL655379:SHS655379 SRH655379:SRO655379 TBD655379:TBK655379 TKZ655379:TLG655379 TUV655379:TVC655379 UER655379:UEY655379 UON655379:UOU655379 UYJ655379:UYQ655379 VIF655379:VIM655379 VSB655379:VSI655379 WBX655379:WCE655379 WLT655379:WMA655379 WVP655379:WVW655379 JD720915:JK720915 SZ720915:TG720915 ACV720915:ADC720915 AMR720915:AMY720915 AWN720915:AWU720915 BGJ720915:BGQ720915 BQF720915:BQM720915 CAB720915:CAI720915 CJX720915:CKE720915 CTT720915:CUA720915 DDP720915:DDW720915 DNL720915:DNS720915 DXH720915:DXO720915 EHD720915:EHK720915 EQZ720915:ERG720915 FAV720915:FBC720915 FKR720915:FKY720915 FUN720915:FUU720915 GEJ720915:GEQ720915 GOF720915:GOM720915 GYB720915:GYI720915 HHX720915:HIE720915 HRT720915:HSA720915 IBP720915:IBW720915 ILL720915:ILS720915 IVH720915:IVO720915 JFD720915:JFK720915 JOZ720915:JPG720915 JYV720915:JZC720915 KIR720915:KIY720915 KSN720915:KSU720915 LCJ720915:LCQ720915 LMF720915:LMM720915 LWB720915:LWI720915 MFX720915:MGE720915 MPT720915:MQA720915 MZP720915:MZW720915 NJL720915:NJS720915 NTH720915:NTO720915 ODD720915:ODK720915 OMZ720915:ONG720915 OWV720915:OXC720915 PGR720915:PGY720915 PQN720915:PQU720915 QAJ720915:QAQ720915 QKF720915:QKM720915 QUB720915:QUI720915 RDX720915:REE720915 RNT720915:ROA720915 RXP720915:RXW720915 SHL720915:SHS720915 SRH720915:SRO720915 TBD720915:TBK720915 TKZ720915:TLG720915 TUV720915:TVC720915 UER720915:UEY720915 UON720915:UOU720915 UYJ720915:UYQ720915 VIF720915:VIM720915 VSB720915:VSI720915 WBX720915:WCE720915 WLT720915:WMA720915 WVP720915:WVW720915 JD786451:JK786451 SZ786451:TG786451 ACV786451:ADC786451 AMR786451:AMY786451 AWN786451:AWU786451 BGJ786451:BGQ786451 BQF786451:BQM786451 CAB786451:CAI786451 CJX786451:CKE786451 CTT786451:CUA786451 DDP786451:DDW786451 DNL786451:DNS786451 DXH786451:DXO786451 EHD786451:EHK786451 EQZ786451:ERG786451 FAV786451:FBC786451 FKR786451:FKY786451 FUN786451:FUU786451 GEJ786451:GEQ786451 GOF786451:GOM786451 GYB786451:GYI786451 HHX786451:HIE786451 HRT786451:HSA786451 IBP786451:IBW786451 ILL786451:ILS786451 IVH786451:IVO786451 JFD786451:JFK786451 JOZ786451:JPG786451 JYV786451:JZC786451 KIR786451:KIY786451 KSN786451:KSU786451 LCJ786451:LCQ786451 LMF786451:LMM786451 LWB786451:LWI786451 MFX786451:MGE786451 MPT786451:MQA786451 MZP786451:MZW786451 NJL786451:NJS786451 NTH786451:NTO786451 ODD786451:ODK786451 OMZ786451:ONG786451 OWV786451:OXC786451 PGR786451:PGY786451 PQN786451:PQU786451 QAJ786451:QAQ786451 QKF786451:QKM786451 QUB786451:QUI786451 RDX786451:REE786451 RNT786451:ROA786451 RXP786451:RXW786451 SHL786451:SHS786451 SRH786451:SRO786451 TBD786451:TBK786451 TKZ786451:TLG786451 TUV786451:TVC786451 UER786451:UEY786451 UON786451:UOU786451 UYJ786451:UYQ786451 VIF786451:VIM786451 VSB786451:VSI786451 WBX786451:WCE786451 WLT786451:WMA786451 WVP786451:WVW786451 JD851987:JK851987 SZ851987:TG851987 ACV851987:ADC851987 AMR851987:AMY851987 AWN851987:AWU851987 BGJ851987:BGQ851987 BQF851987:BQM851987 CAB851987:CAI851987 CJX851987:CKE851987 CTT851987:CUA851987 DDP851987:DDW851987 DNL851987:DNS851987 DXH851987:DXO851987 EHD851987:EHK851987 EQZ851987:ERG851987 FAV851987:FBC851987 FKR851987:FKY851987 FUN851987:FUU851987 GEJ851987:GEQ851987 GOF851987:GOM851987 GYB851987:GYI851987 HHX851987:HIE851987 HRT851987:HSA851987 IBP851987:IBW851987 ILL851987:ILS851987 IVH851987:IVO851987 JFD851987:JFK851987 JOZ851987:JPG851987 JYV851987:JZC851987 KIR851987:KIY851987 KSN851987:KSU851987 LCJ851987:LCQ851987 LMF851987:LMM851987 LWB851987:LWI851987 MFX851987:MGE851987 MPT851987:MQA851987 MZP851987:MZW851987 NJL851987:NJS851987 NTH851987:NTO851987 ODD851987:ODK851987 OMZ851987:ONG851987 OWV851987:OXC851987 PGR851987:PGY851987 PQN851987:PQU851987 QAJ851987:QAQ851987 QKF851987:QKM851987 QUB851987:QUI851987 RDX851987:REE851987 RNT851987:ROA851987 RXP851987:RXW851987 SHL851987:SHS851987 SRH851987:SRO851987 TBD851987:TBK851987 TKZ851987:TLG851987 TUV851987:TVC851987 UER851987:UEY851987 UON851987:UOU851987 UYJ851987:UYQ851987 VIF851987:VIM851987 VSB851987:VSI851987 WBX851987:WCE851987 WLT851987:WMA851987 WVP851987:WVW851987 JD917523:JK917523 SZ917523:TG917523 ACV917523:ADC917523 AMR917523:AMY917523 AWN917523:AWU917523 BGJ917523:BGQ917523 BQF917523:BQM917523 CAB917523:CAI917523 CJX917523:CKE917523 CTT917523:CUA917523 DDP917523:DDW917523 DNL917523:DNS917523 DXH917523:DXO917523 EHD917523:EHK917523 EQZ917523:ERG917523 FAV917523:FBC917523 FKR917523:FKY917523 FUN917523:FUU917523 GEJ917523:GEQ917523 GOF917523:GOM917523 GYB917523:GYI917523 HHX917523:HIE917523 HRT917523:HSA917523 IBP917523:IBW917523 ILL917523:ILS917523 IVH917523:IVO917523 JFD917523:JFK917523 JOZ917523:JPG917523 JYV917523:JZC917523 KIR917523:KIY917523 KSN917523:KSU917523 LCJ917523:LCQ917523 LMF917523:LMM917523 LWB917523:LWI917523 MFX917523:MGE917523 MPT917523:MQA917523 MZP917523:MZW917523 NJL917523:NJS917523 NTH917523:NTO917523 ODD917523:ODK917523 OMZ917523:ONG917523 OWV917523:OXC917523 PGR917523:PGY917523 PQN917523:PQU917523 QAJ917523:QAQ917523 QKF917523:QKM917523 QUB917523:QUI917523 RDX917523:REE917523 RNT917523:ROA917523 RXP917523:RXW917523 SHL917523:SHS917523 SRH917523:SRO917523 TBD917523:TBK917523 TKZ917523:TLG917523 TUV917523:TVC917523 UER917523:UEY917523 UON917523:UOU917523 UYJ917523:UYQ917523 VIF917523:VIM917523 VSB917523:VSI917523 WBX917523:WCE917523 WLT917523:WMA917523 WVP917523:WVW917523 WVP983059:WVW983059 JD983059:JK983059 SZ983059:TG983059 ACV983059:ADC983059 AMR983059:AMY983059 AWN983059:AWU983059 BGJ983059:BGQ983059 BQF983059:BQM983059 CAB983059:CAI983059 CJX983059:CKE983059 CTT983059:CUA983059 DDP983059:DDW983059 DNL983059:DNS983059 DXH983059:DXO983059 EHD983059:EHK983059 EQZ983059:ERG983059 FAV983059:FBC983059 FKR983059:FKY983059 FUN983059:FUU983059 GEJ983059:GEQ983059 GOF983059:GOM983059 GYB983059:GYI983059 HHX983059:HIE983059 HRT983059:HSA983059 IBP983059:IBW983059 ILL983059:ILS983059 IVH983059:IVO983059 JFD983059:JFK983059 JOZ983059:JPG983059 JYV983059:JZC983059 KIR983059:KIY983059 KSN983059:KSU983059 LCJ983059:LCQ983059 LMF983059:LMM983059 LWB983059:LWI983059 MFX983059:MGE983059 MPT983059:MQA983059 MZP983059:MZW983059 NJL983059:NJS983059 NTH983059:NTO983059 ODD983059:ODK983059 OMZ983059:ONG983059 OWV983059:OXC983059 PGR983059:PGY983059 PQN983059:PQU983059 QAJ983059:QAQ983059 QKF983059:QKM983059 QUB983059:QUI983059 RDX983059:REE983059 RNT983059:ROA983059 RXP983059:RXW983059 SHL983059:SHS983059 SRH983059:SRO983059 TBD983059:TBK983059 TKZ983059:TLG983059 TUV983059:TVC983059 UER983059:UEY983059 UON983059:UOU983059 UYJ983059:UYQ983059 VIF983059:VIM983059 VSB983059:VSI983059 WBX983059:WCE983059 WLT983059:WMA983059 O983059:V983059 O65555:V65555 O131091:V131091 O196627:V196627 O262163:V262163 O327699:V327699 O393235:V393235 O458771:V458771 O524307:V524307 O589843:V589843 O655379:V655379 O720915:V720915 O786451:V786451 O851987:V851987 O917523:V917523 WVP23:WVW23 WLT23:WMA23 WBX23:WCE23 VSB23:VSI23 VIF23:VIM23 UYJ23:UYQ23 UON23:UOU23 UER23:UEY23 TUV23:TVC23 TKZ23:TLG23 TBD23:TBK23 SRH23:SRO23 SHL23:SHS23 RXP23:RXW23 RNT23:ROA23 RDX23:REE23 QUB23:QUI23 QKF23:QKM23 QAJ23:QAQ23 PQN23:PQU23 PGR23:PGY23 OWV23:OXC23 OMZ23:ONG23 ODD23:ODK23 NTH23:NTO23 NJL23:NJS23 MZP23:MZW23 MPT23:MQA23 MFX23:MGE23 LWB23:LWI23 LMF23:LMM23 LCJ23:LCQ23 KSN23:KSU23 KIR23:KIY23 JYV23:JZC23 JOZ23:JPG23 JFD23:JFK23 IVH23:IVO23 ILL23:ILS23 IBP23:IBW23 HRT23:HSA23 HHX23:HIE23 GYB23:GYI23 GOF23:GOM23 GEJ23:GEQ23 FUN23:FUU23 FKR23:FKY23 FAV23:FBC23 EQZ23:ERG23 EHD23:EHK23 DXH23:DXO23 DNL23:DNS23 DDP23:DDW23 CTT23:CUA23 CJX23:CKE23 CAB23:CAI23 BQF23:BQM23 BGJ23:BGQ23 AWN23:AWU23 AMR23:AMY23 ACV23:ADC23 SZ23:TG23 JD23:JK23">
      <formula1>kind_of_cons</formula1>
    </dataValidation>
    <dataValidation type="list" allowBlank="1" showInputMessage="1" showErrorMessage="1" errorTitle="Ошибка" error="Выберите значение из спис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R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R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R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R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R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R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R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R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R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R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R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R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R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R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WVU983060 T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T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T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T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T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T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T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T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T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T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T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T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T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T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T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T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R24"/>
    <dataValidation allowBlank="1" showInputMessage="1" showErrorMessage="1" prompt="Для выбора выполните двойной щелчок левой клавиши мыши по соответствующей ячейке." sqref="S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S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S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S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S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S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S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S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S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S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S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S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S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S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S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U262164 U327700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U393236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U458772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U524308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U589844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U655380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U720916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U786452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U851988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U917524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U983060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U65556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U131092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WVV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U196628 U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J24 TD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S24 JH24"/>
    <dataValidation allowBlank="1" promptTitle="checkPeriodRange" sqref="Q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Q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Q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Q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Q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Q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Q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Q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Q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Q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Q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Q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Q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Q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Q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WVR25 WLV25 WBZ25 VSD25 VIH25 UYL25 UOP25 UET25 TUX25 TLB25 TBF25 SRJ25 SHN25 RXR25 RNV25 RDZ25 QUD25 QKH25 QAL25 PQP25 PGT25 OWX25 ONB25 ODF25 NTJ25 NJN25 MZR25 MPV25 MFZ25 LWD25 LMH25 LCL25 KSP25 KIT25 JYX25 JPB25 JFF25 IVJ25 ILN25 IBR25 HRV25 HHZ25 GYD25 GOH25 GEL25 FUP25 FKT25 FAX25 ERB25 EHF25 DXJ25 DNN25 DDR25 CTV25 CJZ25 CAD25 BQH25 BGL25 AWP25 AMT25 ACX25 TB25 JF25 Q25"/>
    <dataValidation allowBlank="1" sqref="WVM983062:WVX983068 JA65558:JL65564 SW65558:TH65564 ACS65558:ADD65564 AMO65558:AMZ65564 AWK65558:AWV65564 BGG65558:BGR65564 BQC65558:BQN65564 BZY65558:CAJ65564 CJU65558:CKF65564 CTQ65558:CUB65564 DDM65558:DDX65564 DNI65558:DNT65564 DXE65558:DXP65564 EHA65558:EHL65564 EQW65558:ERH65564 FAS65558:FBD65564 FKO65558:FKZ65564 FUK65558:FUV65564 GEG65558:GER65564 GOC65558:GON65564 GXY65558:GYJ65564 HHU65558:HIF65564 HRQ65558:HSB65564 IBM65558:IBX65564 ILI65558:ILT65564 IVE65558:IVP65564 JFA65558:JFL65564 JOW65558:JPH65564 JYS65558:JZD65564 KIO65558:KIZ65564 KSK65558:KSV65564 LCG65558:LCR65564 LMC65558:LMN65564 LVY65558:LWJ65564 MFU65558:MGF65564 MPQ65558:MQB65564 MZM65558:MZX65564 NJI65558:NJT65564 NTE65558:NTP65564 ODA65558:ODL65564 OMW65558:ONH65564 OWS65558:OXD65564 PGO65558:PGZ65564 PQK65558:PQV65564 QAG65558:QAR65564 QKC65558:QKN65564 QTY65558:QUJ65564 RDU65558:REF65564 RNQ65558:ROB65564 RXM65558:RXX65564 SHI65558:SHT65564 SRE65558:SRP65564 TBA65558:TBL65564 TKW65558:TLH65564 TUS65558:TVD65564 UEO65558:UEZ65564 UOK65558:UOV65564 UYG65558:UYR65564 VIC65558:VIN65564 VRY65558:VSJ65564 WBU65558:WCF65564 WLQ65558:WMB65564 WVM65558:WVX65564 JA131094:JL131100 SW131094:TH131100 ACS131094:ADD131100 AMO131094:AMZ131100 AWK131094:AWV131100 BGG131094:BGR131100 BQC131094:BQN131100 BZY131094:CAJ131100 CJU131094:CKF131100 CTQ131094:CUB131100 DDM131094:DDX131100 DNI131094:DNT131100 DXE131094:DXP131100 EHA131094:EHL131100 EQW131094:ERH131100 FAS131094:FBD131100 FKO131094:FKZ131100 FUK131094:FUV131100 GEG131094:GER131100 GOC131094:GON131100 GXY131094:GYJ131100 HHU131094:HIF131100 HRQ131094:HSB131100 IBM131094:IBX131100 ILI131094:ILT131100 IVE131094:IVP131100 JFA131094:JFL131100 JOW131094:JPH131100 JYS131094:JZD131100 KIO131094:KIZ131100 KSK131094:KSV131100 LCG131094:LCR131100 LMC131094:LMN131100 LVY131094:LWJ131100 MFU131094:MGF131100 MPQ131094:MQB131100 MZM131094:MZX131100 NJI131094:NJT131100 NTE131094:NTP131100 ODA131094:ODL131100 OMW131094:ONH131100 OWS131094:OXD131100 PGO131094:PGZ131100 PQK131094:PQV131100 QAG131094:QAR131100 QKC131094:QKN131100 QTY131094:QUJ131100 RDU131094:REF131100 RNQ131094:ROB131100 RXM131094:RXX131100 SHI131094:SHT131100 SRE131094:SRP131100 TBA131094:TBL131100 TKW131094:TLH131100 TUS131094:TVD131100 UEO131094:UEZ131100 UOK131094:UOV131100 UYG131094:UYR131100 VIC131094:VIN131100 VRY131094:VSJ131100 WBU131094:WCF131100 WLQ131094:WMB131100 WVM131094:WVX131100 JA196630:JL196636 SW196630:TH196636 ACS196630:ADD196636 AMO196630:AMZ196636 AWK196630:AWV196636 BGG196630:BGR196636 BQC196630:BQN196636 BZY196630:CAJ196636 CJU196630:CKF196636 CTQ196630:CUB196636 DDM196630:DDX196636 DNI196630:DNT196636 DXE196630:DXP196636 EHA196630:EHL196636 EQW196630:ERH196636 FAS196630:FBD196636 FKO196630:FKZ196636 FUK196630:FUV196636 GEG196630:GER196636 GOC196630:GON196636 GXY196630:GYJ196636 HHU196630:HIF196636 HRQ196630:HSB196636 IBM196630:IBX196636 ILI196630:ILT196636 IVE196630:IVP196636 JFA196630:JFL196636 JOW196630:JPH196636 JYS196630:JZD196636 KIO196630:KIZ196636 KSK196630:KSV196636 LCG196630:LCR196636 LMC196630:LMN196636 LVY196630:LWJ196636 MFU196630:MGF196636 MPQ196630:MQB196636 MZM196630:MZX196636 NJI196630:NJT196636 NTE196630:NTP196636 ODA196630:ODL196636 OMW196630:ONH196636 OWS196630:OXD196636 PGO196630:PGZ196636 PQK196630:PQV196636 QAG196630:QAR196636 QKC196630:QKN196636 QTY196630:QUJ196636 RDU196630:REF196636 RNQ196630:ROB196636 RXM196630:RXX196636 SHI196630:SHT196636 SRE196630:SRP196636 TBA196630:TBL196636 TKW196630:TLH196636 TUS196630:TVD196636 UEO196630:UEZ196636 UOK196630:UOV196636 UYG196630:UYR196636 VIC196630:VIN196636 VRY196630:VSJ196636 WBU196630:WCF196636 WLQ196630:WMB196636 WVM196630:WVX196636 JA262166:JL262172 SW262166:TH262172 ACS262166:ADD262172 AMO262166:AMZ262172 AWK262166:AWV262172 BGG262166:BGR262172 BQC262166:BQN262172 BZY262166:CAJ262172 CJU262166:CKF262172 CTQ262166:CUB262172 DDM262166:DDX262172 DNI262166:DNT262172 DXE262166:DXP262172 EHA262166:EHL262172 EQW262166:ERH262172 FAS262166:FBD262172 FKO262166:FKZ262172 FUK262166:FUV262172 GEG262166:GER262172 GOC262166:GON262172 GXY262166:GYJ262172 HHU262166:HIF262172 HRQ262166:HSB262172 IBM262166:IBX262172 ILI262166:ILT262172 IVE262166:IVP262172 JFA262166:JFL262172 JOW262166:JPH262172 JYS262166:JZD262172 KIO262166:KIZ262172 KSK262166:KSV262172 LCG262166:LCR262172 LMC262166:LMN262172 LVY262166:LWJ262172 MFU262166:MGF262172 MPQ262166:MQB262172 MZM262166:MZX262172 NJI262166:NJT262172 NTE262166:NTP262172 ODA262166:ODL262172 OMW262166:ONH262172 OWS262166:OXD262172 PGO262166:PGZ262172 PQK262166:PQV262172 QAG262166:QAR262172 QKC262166:QKN262172 QTY262166:QUJ262172 RDU262166:REF262172 RNQ262166:ROB262172 RXM262166:RXX262172 SHI262166:SHT262172 SRE262166:SRP262172 TBA262166:TBL262172 TKW262166:TLH262172 TUS262166:TVD262172 UEO262166:UEZ262172 UOK262166:UOV262172 UYG262166:UYR262172 VIC262166:VIN262172 VRY262166:VSJ262172 WBU262166:WCF262172 WLQ262166:WMB262172 WVM262166:WVX262172 JA327702:JL327708 SW327702:TH327708 ACS327702:ADD327708 AMO327702:AMZ327708 AWK327702:AWV327708 BGG327702:BGR327708 BQC327702:BQN327708 BZY327702:CAJ327708 CJU327702:CKF327708 CTQ327702:CUB327708 DDM327702:DDX327708 DNI327702:DNT327708 DXE327702:DXP327708 EHA327702:EHL327708 EQW327702:ERH327708 FAS327702:FBD327708 FKO327702:FKZ327708 FUK327702:FUV327708 GEG327702:GER327708 GOC327702:GON327708 GXY327702:GYJ327708 HHU327702:HIF327708 HRQ327702:HSB327708 IBM327702:IBX327708 ILI327702:ILT327708 IVE327702:IVP327708 JFA327702:JFL327708 JOW327702:JPH327708 JYS327702:JZD327708 KIO327702:KIZ327708 KSK327702:KSV327708 LCG327702:LCR327708 LMC327702:LMN327708 LVY327702:LWJ327708 MFU327702:MGF327708 MPQ327702:MQB327708 MZM327702:MZX327708 NJI327702:NJT327708 NTE327702:NTP327708 ODA327702:ODL327708 OMW327702:ONH327708 OWS327702:OXD327708 PGO327702:PGZ327708 PQK327702:PQV327708 QAG327702:QAR327708 QKC327702:QKN327708 QTY327702:QUJ327708 RDU327702:REF327708 RNQ327702:ROB327708 RXM327702:RXX327708 SHI327702:SHT327708 SRE327702:SRP327708 TBA327702:TBL327708 TKW327702:TLH327708 TUS327702:TVD327708 UEO327702:UEZ327708 UOK327702:UOV327708 UYG327702:UYR327708 VIC327702:VIN327708 VRY327702:VSJ327708 WBU327702:WCF327708 WLQ327702:WMB327708 WVM327702:WVX327708 JA393238:JL393244 SW393238:TH393244 ACS393238:ADD393244 AMO393238:AMZ393244 AWK393238:AWV393244 BGG393238:BGR393244 BQC393238:BQN393244 BZY393238:CAJ393244 CJU393238:CKF393244 CTQ393238:CUB393244 DDM393238:DDX393244 DNI393238:DNT393244 DXE393238:DXP393244 EHA393238:EHL393244 EQW393238:ERH393244 FAS393238:FBD393244 FKO393238:FKZ393244 FUK393238:FUV393244 GEG393238:GER393244 GOC393238:GON393244 GXY393238:GYJ393244 HHU393238:HIF393244 HRQ393238:HSB393244 IBM393238:IBX393244 ILI393238:ILT393244 IVE393238:IVP393244 JFA393238:JFL393244 JOW393238:JPH393244 JYS393238:JZD393244 KIO393238:KIZ393244 KSK393238:KSV393244 LCG393238:LCR393244 LMC393238:LMN393244 LVY393238:LWJ393244 MFU393238:MGF393244 MPQ393238:MQB393244 MZM393238:MZX393244 NJI393238:NJT393244 NTE393238:NTP393244 ODA393238:ODL393244 OMW393238:ONH393244 OWS393238:OXD393244 PGO393238:PGZ393244 PQK393238:PQV393244 QAG393238:QAR393244 QKC393238:QKN393244 QTY393238:QUJ393244 RDU393238:REF393244 RNQ393238:ROB393244 RXM393238:RXX393244 SHI393238:SHT393244 SRE393238:SRP393244 TBA393238:TBL393244 TKW393238:TLH393244 TUS393238:TVD393244 UEO393238:UEZ393244 UOK393238:UOV393244 UYG393238:UYR393244 VIC393238:VIN393244 VRY393238:VSJ393244 WBU393238:WCF393244 WLQ393238:WMB393244 WVM393238:WVX393244 JA458774:JL458780 SW458774:TH458780 ACS458774:ADD458780 AMO458774:AMZ458780 AWK458774:AWV458780 BGG458774:BGR458780 BQC458774:BQN458780 BZY458774:CAJ458780 CJU458774:CKF458780 CTQ458774:CUB458780 DDM458774:DDX458780 DNI458774:DNT458780 DXE458774:DXP458780 EHA458774:EHL458780 EQW458774:ERH458780 FAS458774:FBD458780 FKO458774:FKZ458780 FUK458774:FUV458780 GEG458774:GER458780 GOC458774:GON458780 GXY458774:GYJ458780 HHU458774:HIF458780 HRQ458774:HSB458780 IBM458774:IBX458780 ILI458774:ILT458780 IVE458774:IVP458780 JFA458774:JFL458780 JOW458774:JPH458780 JYS458774:JZD458780 KIO458774:KIZ458780 KSK458774:KSV458780 LCG458774:LCR458780 LMC458774:LMN458780 LVY458774:LWJ458780 MFU458774:MGF458780 MPQ458774:MQB458780 MZM458774:MZX458780 NJI458774:NJT458780 NTE458774:NTP458780 ODA458774:ODL458780 OMW458774:ONH458780 OWS458774:OXD458780 PGO458774:PGZ458780 PQK458774:PQV458780 QAG458774:QAR458780 QKC458774:QKN458780 QTY458774:QUJ458780 RDU458774:REF458780 RNQ458774:ROB458780 RXM458774:RXX458780 SHI458774:SHT458780 SRE458774:SRP458780 TBA458774:TBL458780 TKW458774:TLH458780 TUS458774:TVD458780 UEO458774:UEZ458780 UOK458774:UOV458780 UYG458774:UYR458780 VIC458774:VIN458780 VRY458774:VSJ458780 WBU458774:WCF458780 WLQ458774:WMB458780 WVM458774:WVX458780 JA524310:JL524316 SW524310:TH524316 ACS524310:ADD524316 AMO524310:AMZ524316 AWK524310:AWV524316 BGG524310:BGR524316 BQC524310:BQN524316 BZY524310:CAJ524316 CJU524310:CKF524316 CTQ524310:CUB524316 DDM524310:DDX524316 DNI524310:DNT524316 DXE524310:DXP524316 EHA524310:EHL524316 EQW524310:ERH524316 FAS524310:FBD524316 FKO524310:FKZ524316 FUK524310:FUV524316 GEG524310:GER524316 GOC524310:GON524316 GXY524310:GYJ524316 HHU524310:HIF524316 HRQ524310:HSB524316 IBM524310:IBX524316 ILI524310:ILT524316 IVE524310:IVP524316 JFA524310:JFL524316 JOW524310:JPH524316 JYS524310:JZD524316 KIO524310:KIZ524316 KSK524310:KSV524316 LCG524310:LCR524316 LMC524310:LMN524316 LVY524310:LWJ524316 MFU524310:MGF524316 MPQ524310:MQB524316 MZM524310:MZX524316 NJI524310:NJT524316 NTE524310:NTP524316 ODA524310:ODL524316 OMW524310:ONH524316 OWS524310:OXD524316 PGO524310:PGZ524316 PQK524310:PQV524316 QAG524310:QAR524316 QKC524310:QKN524316 QTY524310:QUJ524316 RDU524310:REF524316 RNQ524310:ROB524316 RXM524310:RXX524316 SHI524310:SHT524316 SRE524310:SRP524316 TBA524310:TBL524316 TKW524310:TLH524316 TUS524310:TVD524316 UEO524310:UEZ524316 UOK524310:UOV524316 UYG524310:UYR524316 VIC524310:VIN524316 VRY524310:VSJ524316 WBU524310:WCF524316 WLQ524310:WMB524316 WVM524310:WVX524316 JA589846:JL589852 SW589846:TH589852 ACS589846:ADD589852 AMO589846:AMZ589852 AWK589846:AWV589852 BGG589846:BGR589852 BQC589846:BQN589852 BZY589846:CAJ589852 CJU589846:CKF589852 CTQ589846:CUB589852 DDM589846:DDX589852 DNI589846:DNT589852 DXE589846:DXP589852 EHA589846:EHL589852 EQW589846:ERH589852 FAS589846:FBD589852 FKO589846:FKZ589852 FUK589846:FUV589852 GEG589846:GER589852 GOC589846:GON589852 GXY589846:GYJ589852 HHU589846:HIF589852 HRQ589846:HSB589852 IBM589846:IBX589852 ILI589846:ILT589852 IVE589846:IVP589852 JFA589846:JFL589852 JOW589846:JPH589852 JYS589846:JZD589852 KIO589846:KIZ589852 KSK589846:KSV589852 LCG589846:LCR589852 LMC589846:LMN589852 LVY589846:LWJ589852 MFU589846:MGF589852 MPQ589846:MQB589852 MZM589846:MZX589852 NJI589846:NJT589852 NTE589846:NTP589852 ODA589846:ODL589852 OMW589846:ONH589852 OWS589846:OXD589852 PGO589846:PGZ589852 PQK589846:PQV589852 QAG589846:QAR589852 QKC589846:QKN589852 QTY589846:QUJ589852 RDU589846:REF589852 RNQ589846:ROB589852 RXM589846:RXX589852 SHI589846:SHT589852 SRE589846:SRP589852 TBA589846:TBL589852 TKW589846:TLH589852 TUS589846:TVD589852 UEO589846:UEZ589852 UOK589846:UOV589852 UYG589846:UYR589852 VIC589846:VIN589852 VRY589846:VSJ589852 WBU589846:WCF589852 WLQ589846:WMB589852 WVM589846:WVX589852 JA655382:JL655388 SW655382:TH655388 ACS655382:ADD655388 AMO655382:AMZ655388 AWK655382:AWV655388 BGG655382:BGR655388 BQC655382:BQN655388 BZY655382:CAJ655388 CJU655382:CKF655388 CTQ655382:CUB655388 DDM655382:DDX655388 DNI655382:DNT655388 DXE655382:DXP655388 EHA655382:EHL655388 EQW655382:ERH655388 FAS655382:FBD655388 FKO655382:FKZ655388 FUK655382:FUV655388 GEG655382:GER655388 GOC655382:GON655388 GXY655382:GYJ655388 HHU655382:HIF655388 HRQ655382:HSB655388 IBM655382:IBX655388 ILI655382:ILT655388 IVE655382:IVP655388 JFA655382:JFL655388 JOW655382:JPH655388 JYS655382:JZD655388 KIO655382:KIZ655388 KSK655382:KSV655388 LCG655382:LCR655388 LMC655382:LMN655388 LVY655382:LWJ655388 MFU655382:MGF655388 MPQ655382:MQB655388 MZM655382:MZX655388 NJI655382:NJT655388 NTE655382:NTP655388 ODA655382:ODL655388 OMW655382:ONH655388 OWS655382:OXD655388 PGO655382:PGZ655388 PQK655382:PQV655388 QAG655382:QAR655388 QKC655382:QKN655388 QTY655382:QUJ655388 RDU655382:REF655388 RNQ655382:ROB655388 RXM655382:RXX655388 SHI655382:SHT655388 SRE655382:SRP655388 TBA655382:TBL655388 TKW655382:TLH655388 TUS655382:TVD655388 UEO655382:UEZ655388 UOK655382:UOV655388 UYG655382:UYR655388 VIC655382:VIN655388 VRY655382:VSJ655388 WBU655382:WCF655388 WLQ655382:WMB655388 WVM655382:WVX655388 JA720918:JL720924 SW720918:TH720924 ACS720918:ADD720924 AMO720918:AMZ720924 AWK720918:AWV720924 BGG720918:BGR720924 BQC720918:BQN720924 BZY720918:CAJ720924 CJU720918:CKF720924 CTQ720918:CUB720924 DDM720918:DDX720924 DNI720918:DNT720924 DXE720918:DXP720924 EHA720918:EHL720924 EQW720918:ERH720924 FAS720918:FBD720924 FKO720918:FKZ720924 FUK720918:FUV720924 GEG720918:GER720924 GOC720918:GON720924 GXY720918:GYJ720924 HHU720918:HIF720924 HRQ720918:HSB720924 IBM720918:IBX720924 ILI720918:ILT720924 IVE720918:IVP720924 JFA720918:JFL720924 JOW720918:JPH720924 JYS720918:JZD720924 KIO720918:KIZ720924 KSK720918:KSV720924 LCG720918:LCR720924 LMC720918:LMN720924 LVY720918:LWJ720924 MFU720918:MGF720924 MPQ720918:MQB720924 MZM720918:MZX720924 NJI720918:NJT720924 NTE720918:NTP720924 ODA720918:ODL720924 OMW720918:ONH720924 OWS720918:OXD720924 PGO720918:PGZ720924 PQK720918:PQV720924 QAG720918:QAR720924 QKC720918:QKN720924 QTY720918:QUJ720924 RDU720918:REF720924 RNQ720918:ROB720924 RXM720918:RXX720924 SHI720918:SHT720924 SRE720918:SRP720924 TBA720918:TBL720924 TKW720918:TLH720924 TUS720918:TVD720924 UEO720918:UEZ720924 UOK720918:UOV720924 UYG720918:UYR720924 VIC720918:VIN720924 VRY720918:VSJ720924 WBU720918:WCF720924 WLQ720918:WMB720924 WVM720918:WVX720924 JA786454:JL786460 SW786454:TH786460 ACS786454:ADD786460 AMO786454:AMZ786460 AWK786454:AWV786460 BGG786454:BGR786460 BQC786454:BQN786460 BZY786454:CAJ786460 CJU786454:CKF786460 CTQ786454:CUB786460 DDM786454:DDX786460 DNI786454:DNT786460 DXE786454:DXP786460 EHA786454:EHL786460 EQW786454:ERH786460 FAS786454:FBD786460 FKO786454:FKZ786460 FUK786454:FUV786460 GEG786454:GER786460 GOC786454:GON786460 GXY786454:GYJ786460 HHU786454:HIF786460 HRQ786454:HSB786460 IBM786454:IBX786460 ILI786454:ILT786460 IVE786454:IVP786460 JFA786454:JFL786460 JOW786454:JPH786460 JYS786454:JZD786460 KIO786454:KIZ786460 KSK786454:KSV786460 LCG786454:LCR786460 LMC786454:LMN786460 LVY786454:LWJ786460 MFU786454:MGF786460 MPQ786454:MQB786460 MZM786454:MZX786460 NJI786454:NJT786460 NTE786454:NTP786460 ODA786454:ODL786460 OMW786454:ONH786460 OWS786454:OXD786460 PGO786454:PGZ786460 PQK786454:PQV786460 QAG786454:QAR786460 QKC786454:QKN786460 QTY786454:QUJ786460 RDU786454:REF786460 RNQ786454:ROB786460 RXM786454:RXX786460 SHI786454:SHT786460 SRE786454:SRP786460 TBA786454:TBL786460 TKW786454:TLH786460 TUS786454:TVD786460 UEO786454:UEZ786460 UOK786454:UOV786460 UYG786454:UYR786460 VIC786454:VIN786460 VRY786454:VSJ786460 WBU786454:WCF786460 WLQ786454:WMB786460 WVM786454:WVX786460 JA851990:JL851996 SW851990:TH851996 ACS851990:ADD851996 AMO851990:AMZ851996 AWK851990:AWV851996 BGG851990:BGR851996 BQC851990:BQN851996 BZY851990:CAJ851996 CJU851990:CKF851996 CTQ851990:CUB851996 DDM851990:DDX851996 DNI851990:DNT851996 DXE851990:DXP851996 EHA851990:EHL851996 EQW851990:ERH851996 FAS851990:FBD851996 FKO851990:FKZ851996 FUK851990:FUV851996 GEG851990:GER851996 GOC851990:GON851996 GXY851990:GYJ851996 HHU851990:HIF851996 HRQ851990:HSB851996 IBM851990:IBX851996 ILI851990:ILT851996 IVE851990:IVP851996 JFA851990:JFL851996 JOW851990:JPH851996 JYS851990:JZD851996 KIO851990:KIZ851996 KSK851990:KSV851996 LCG851990:LCR851996 LMC851990:LMN851996 LVY851990:LWJ851996 MFU851990:MGF851996 MPQ851990:MQB851996 MZM851990:MZX851996 NJI851990:NJT851996 NTE851990:NTP851996 ODA851990:ODL851996 OMW851990:ONH851996 OWS851990:OXD851996 PGO851990:PGZ851996 PQK851990:PQV851996 QAG851990:QAR851996 QKC851990:QKN851996 QTY851990:QUJ851996 RDU851990:REF851996 RNQ851990:ROB851996 RXM851990:RXX851996 SHI851990:SHT851996 SRE851990:SRP851996 TBA851990:TBL851996 TKW851990:TLH851996 TUS851990:TVD851996 UEO851990:UEZ851996 UOK851990:UOV851996 UYG851990:UYR851996 VIC851990:VIN851996 VRY851990:VSJ851996 WBU851990:WCF851996 WLQ851990:WMB851996 WVM851990:WVX851996 JA917526:JL917532 SW917526:TH917532 ACS917526:ADD917532 AMO917526:AMZ917532 AWK917526:AWV917532 BGG917526:BGR917532 BQC917526:BQN917532 BZY917526:CAJ917532 CJU917526:CKF917532 CTQ917526:CUB917532 DDM917526:DDX917532 DNI917526:DNT917532 DXE917526:DXP917532 EHA917526:EHL917532 EQW917526:ERH917532 FAS917526:FBD917532 FKO917526:FKZ917532 FUK917526:FUV917532 GEG917526:GER917532 GOC917526:GON917532 GXY917526:GYJ917532 HHU917526:HIF917532 HRQ917526:HSB917532 IBM917526:IBX917532 ILI917526:ILT917532 IVE917526:IVP917532 JFA917526:JFL917532 JOW917526:JPH917532 JYS917526:JZD917532 KIO917526:KIZ917532 KSK917526:KSV917532 LCG917526:LCR917532 LMC917526:LMN917532 LVY917526:LWJ917532 MFU917526:MGF917532 MPQ917526:MQB917532 MZM917526:MZX917532 NJI917526:NJT917532 NTE917526:NTP917532 ODA917526:ODL917532 OMW917526:ONH917532 OWS917526:OXD917532 PGO917526:PGZ917532 PQK917526:PQV917532 QAG917526:QAR917532 QKC917526:QKN917532 QTY917526:QUJ917532 RDU917526:REF917532 RNQ917526:ROB917532 RXM917526:RXX917532 SHI917526:SHT917532 SRE917526:SRP917532 TBA917526:TBL917532 TKW917526:TLH917532 TUS917526:TVD917532 UEO917526:UEZ917532 UOK917526:UOV917532 UYG917526:UYR917532 VIC917526:VIN917532 VRY917526:VSJ917532 WBU917526:WCF917532 WLQ917526:WMB917532 WVM917526:WVX917532 JA983062:JL983068 SW983062:TH983068 ACS983062:ADD983068 AMO983062:AMZ983068 AWK983062:AWV983068 BGG983062:BGR983068 BQC983062:BQN983068 BZY983062:CAJ983068 CJU983062:CKF983068 CTQ983062:CUB983068 DDM983062:DDX983068 DNI983062:DNT983068 DXE983062:DXP983068 EHA983062:EHL983068 EQW983062:ERH983068 FAS983062:FBD983068 FKO983062:FKZ983068 FUK983062:FUV983068 GEG983062:GER983068 GOC983062:GON983068 GXY983062:GYJ983068 HHU983062:HIF983068 HRQ983062:HSB983068 IBM983062:IBX983068 ILI983062:ILT983068 IVE983062:IVP983068 JFA983062:JFL983068 JOW983062:JPH983068 JYS983062:JZD983068 KIO983062:KIZ983068 KSK983062:KSV983068 LCG983062:LCR983068 LMC983062:LMN983068 LVY983062:LWJ983068 MFU983062:MGF983068 MPQ983062:MQB983068 MZM983062:MZX983068 NJI983062:NJT983068 NTE983062:NTP983068 ODA983062:ODL983068 OMW983062:ONH983068 OWS983062:OXD983068 PGO983062:PGZ983068 PQK983062:PQV983068 QAG983062:QAR983068 QKC983062:QKN983068 QTY983062:QUJ983068 RDU983062:REF983068 RNQ983062:ROB983068 RXM983062:RXX983068 SHI983062:SHT983068 SRE983062:SRP983068 TBA983062:TBL983068 TKW983062:TLH983068 TUS983062:TVD983068 UEO983062:UEZ983068 UOK983062:UOV983068 UYG983062:UYR983068 VIC983062:VIN983068 VRY983062:VSJ983068 WBU983062:WCF983068 WLQ983062:WMB983068 L131094:W131100 L196630:W196636 L262166:W262172 L327702:W327708 L393238:W393244 L458774:W458780 L524310:W524316 L589846:W589852 L655382:W655388 L720918:W720924 L786454:W786460 L851990:W851996 L917526:W917532 L983062:W983068 L65558:W65564 L27:W28 L26:V26 SW26:TH28 JA26:JL28 WVM26:WVX28 WLQ26:WMB28 WBU26:WCF28 VRY26:VSJ28 VIC26:VIN28 UYG26:UYR28 UOK26:UOV28 UEO26:UEZ28 TUS26:TVD28 TKW26:TLH28 TBA26:TBL28 SRE26:SRP28 SHI26:SHT28 RXM26:RXX28 RNQ26:ROB28 RDU26:REF28 QTY26:QUJ28 QKC26:QKN28 QAG26:QAR28 PQK26:PQV28 PGO26:PGZ28 OWS26:OXD28 OMW26:ONH28 ODA26:ODL28 NTE26:NTP28 NJI26:NJT28 MZM26:MZX28 MPQ26:MQB28 MFU26:MGF28 LVY26:LWJ28 LMC26:LMN28 LCG26:LCR28 KSK26:KSV28 KIO26:KIZ28 JYS26:JZD28 JOW26:JPH28 JFA26:JFL28 IVE26:IVP28 ILI26:ILT28 IBM26:IBX28 HRQ26:HSB28 HHU26:HIF28 GXY26:GYJ28 GOC26:GON28 GEG26:GER28 FUK26:FUV28 FKO26:FKZ28 FAS26:FBD28 EQW26:ERH28 EHA26:EHL28 DXE26:DXP28 DNI26:DNT28 DDM26:DDX28 CTQ26:CUB28 CJU26:CKF28 BZY26:CAJ28 BQC26:BQN28 BGG26:BGR28 AWK26:AWV28 AMO26:AMZ28 ACS26:ADD28"/>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0" hidden="1" customWidth="1"/>
    <col min="2" max="4" width="3.7109375" style="954" hidden="1" customWidth="1"/>
    <col min="5" max="5" width="3.7109375" style="758" customWidth="1"/>
    <col min="6" max="6" width="9.7109375" style="936" customWidth="1"/>
    <col min="7" max="7" width="37.7109375" style="936" customWidth="1"/>
    <col min="8" max="8" width="66.85546875" style="936" customWidth="1"/>
    <col min="9" max="9" width="115.7109375" style="936" customWidth="1"/>
    <col min="10" max="11" width="10.5703125" style="954"/>
    <col min="12" max="12" width="11.140625" style="954" customWidth="1"/>
    <col min="13" max="20" width="10.5703125" style="954"/>
    <col min="21" max="16384" width="10.5703125" style="936"/>
  </cols>
  <sheetData>
    <row r="1" spans="1:20" ht="3" customHeight="1">
      <c r="A1" s="960" t="s">
        <v>47</v>
      </c>
    </row>
    <row r="2" spans="1:20" ht="22.5">
      <c r="F2" s="1265" t="s">
        <v>470</v>
      </c>
      <c r="G2" s="1266"/>
      <c r="H2" s="1267"/>
      <c r="I2" s="755"/>
    </row>
    <row r="3" spans="1:20" ht="3" customHeight="1"/>
    <row r="4" spans="1:20" s="953" customFormat="1" ht="11.25">
      <c r="A4" s="959"/>
      <c r="B4" s="959"/>
      <c r="C4" s="959"/>
      <c r="D4" s="959"/>
      <c r="F4" s="1217" t="s">
        <v>444</v>
      </c>
      <c r="G4" s="1217"/>
      <c r="H4" s="1217"/>
      <c r="I4" s="1268" t="s">
        <v>445</v>
      </c>
      <c r="J4" s="959"/>
      <c r="K4" s="959"/>
      <c r="L4" s="959"/>
      <c r="M4" s="959"/>
      <c r="N4" s="959"/>
      <c r="O4" s="959"/>
      <c r="P4" s="959"/>
      <c r="Q4" s="959"/>
      <c r="R4" s="959"/>
      <c r="S4" s="959"/>
      <c r="T4" s="959"/>
    </row>
    <row r="5" spans="1:20" s="953" customFormat="1" ht="11.25" customHeight="1">
      <c r="A5" s="959"/>
      <c r="B5" s="959"/>
      <c r="C5" s="959"/>
      <c r="D5" s="959"/>
      <c r="F5" s="968" t="s">
        <v>90</v>
      </c>
      <c r="G5" s="759" t="s">
        <v>447</v>
      </c>
      <c r="H5" s="977" t="s">
        <v>438</v>
      </c>
      <c r="I5" s="1268"/>
      <c r="J5" s="959"/>
      <c r="K5" s="959"/>
      <c r="L5" s="959"/>
      <c r="M5" s="959"/>
      <c r="N5" s="959"/>
      <c r="O5" s="959"/>
      <c r="P5" s="959"/>
      <c r="Q5" s="959"/>
      <c r="R5" s="959"/>
      <c r="S5" s="959"/>
      <c r="T5" s="959"/>
    </row>
    <row r="6" spans="1:20" s="953" customFormat="1" ht="12" customHeight="1">
      <c r="A6" s="959"/>
      <c r="B6" s="959"/>
      <c r="C6" s="959"/>
      <c r="D6" s="959"/>
      <c r="F6" s="760" t="s">
        <v>91</v>
      </c>
      <c r="G6" s="761">
        <v>2</v>
      </c>
      <c r="H6" s="762">
        <v>3</v>
      </c>
      <c r="I6" s="575">
        <v>4</v>
      </c>
      <c r="J6" s="959">
        <v>4</v>
      </c>
      <c r="K6" s="959"/>
      <c r="L6" s="959"/>
      <c r="M6" s="959"/>
      <c r="N6" s="959"/>
      <c r="O6" s="959"/>
      <c r="P6" s="959"/>
      <c r="Q6" s="959"/>
      <c r="R6" s="959"/>
      <c r="S6" s="959"/>
      <c r="T6" s="959"/>
    </row>
    <row r="7" spans="1:20" s="953" customFormat="1" ht="18.75">
      <c r="A7" s="959"/>
      <c r="B7" s="959"/>
      <c r="C7" s="959"/>
      <c r="D7" s="959"/>
      <c r="F7" s="975">
        <v>1</v>
      </c>
      <c r="G7" s="764" t="s">
        <v>471</v>
      </c>
      <c r="H7" s="973" t="str">
        <f>IF(dateCh="","",dateCh)</f>
        <v>29.04.2019</v>
      </c>
      <c r="I7" s="765" t="s">
        <v>472</v>
      </c>
      <c r="J7" s="582"/>
      <c r="K7" s="959"/>
      <c r="L7" s="959"/>
      <c r="M7" s="959"/>
      <c r="N7" s="959"/>
      <c r="O7" s="959"/>
      <c r="P7" s="959"/>
      <c r="Q7" s="959"/>
      <c r="R7" s="959"/>
      <c r="S7" s="959"/>
      <c r="T7" s="959"/>
    </row>
    <row r="8" spans="1:20" s="953" customFormat="1" ht="45">
      <c r="A8" s="1269">
        <v>1</v>
      </c>
      <c r="B8" s="959"/>
      <c r="C8" s="959"/>
      <c r="D8" s="959"/>
      <c r="F8" s="975" t="str">
        <f>"2." &amp;mergeValue(A8)</f>
        <v>2.1</v>
      </c>
      <c r="G8" s="764" t="s">
        <v>473</v>
      </c>
      <c r="H8" s="973"/>
      <c r="I8" s="765" t="s">
        <v>568</v>
      </c>
      <c r="J8" s="582"/>
      <c r="K8" s="959"/>
      <c r="L8" s="959"/>
      <c r="M8" s="959"/>
      <c r="N8" s="959"/>
      <c r="O8" s="959"/>
      <c r="P8" s="959"/>
      <c r="Q8" s="959"/>
      <c r="R8" s="959"/>
      <c r="S8" s="959"/>
      <c r="T8" s="959"/>
    </row>
    <row r="9" spans="1:20" s="953" customFormat="1" ht="22.5">
      <c r="A9" s="1269"/>
      <c r="B9" s="959"/>
      <c r="C9" s="959"/>
      <c r="D9" s="959"/>
      <c r="F9" s="975" t="str">
        <f>"3." &amp;mergeValue(A9)</f>
        <v>3.1</v>
      </c>
      <c r="G9" s="764" t="s">
        <v>474</v>
      </c>
      <c r="H9" s="973"/>
      <c r="I9" s="765" t="s">
        <v>566</v>
      </c>
      <c r="J9" s="582"/>
      <c r="K9" s="959"/>
      <c r="L9" s="959"/>
      <c r="M9" s="959"/>
      <c r="N9" s="959"/>
      <c r="O9" s="959"/>
      <c r="P9" s="959"/>
      <c r="Q9" s="959"/>
      <c r="R9" s="959"/>
      <c r="S9" s="959"/>
      <c r="T9" s="959"/>
    </row>
    <row r="10" spans="1:20" s="953" customFormat="1" ht="22.5">
      <c r="A10" s="1269"/>
      <c r="B10" s="959"/>
      <c r="C10" s="959"/>
      <c r="D10" s="959"/>
      <c r="F10" s="975" t="str">
        <f>"4."&amp;mergeValue(A10)</f>
        <v>4.1</v>
      </c>
      <c r="G10" s="764" t="s">
        <v>475</v>
      </c>
      <c r="H10" s="977" t="s">
        <v>448</v>
      </c>
      <c r="I10" s="765"/>
      <c r="J10" s="582"/>
      <c r="K10" s="959"/>
      <c r="L10" s="959"/>
      <c r="M10" s="959"/>
      <c r="N10" s="959"/>
      <c r="O10" s="959"/>
      <c r="P10" s="959"/>
      <c r="Q10" s="959"/>
      <c r="R10" s="959"/>
      <c r="S10" s="959"/>
      <c r="T10" s="959"/>
    </row>
    <row r="11" spans="1:20" s="953" customFormat="1" ht="18.75">
      <c r="A11" s="1269"/>
      <c r="B11" s="1269">
        <v>1</v>
      </c>
      <c r="C11" s="969"/>
      <c r="D11" s="969"/>
      <c r="F11" s="975" t="str">
        <f>"4."&amp;mergeValue(A11) &amp;"."&amp;mergeValue(B11)</f>
        <v>4.1.1</v>
      </c>
      <c r="G11" s="776" t="s">
        <v>570</v>
      </c>
      <c r="H11" s="973" t="str">
        <f>IF(region_name="","",region_name)</f>
        <v>Ростовская область</v>
      </c>
      <c r="I11" s="765" t="s">
        <v>478</v>
      </c>
      <c r="J11" s="582"/>
      <c r="K11" s="959"/>
      <c r="L11" s="959"/>
      <c r="M11" s="959"/>
      <c r="N11" s="959"/>
      <c r="O11" s="959"/>
      <c r="P11" s="959"/>
      <c r="Q11" s="959"/>
      <c r="R11" s="959"/>
      <c r="S11" s="959"/>
      <c r="T11" s="959"/>
    </row>
    <row r="12" spans="1:20" s="953" customFormat="1" ht="22.5">
      <c r="A12" s="1269"/>
      <c r="B12" s="1269"/>
      <c r="C12" s="1269">
        <v>1</v>
      </c>
      <c r="D12" s="969"/>
      <c r="F12" s="975" t="str">
        <f>"4."&amp;mergeValue(A12) &amp;"."&amp;mergeValue(B12)&amp;"."&amp;mergeValue(C12)</f>
        <v>4.1.1.1</v>
      </c>
      <c r="G12" s="766" t="s">
        <v>476</v>
      </c>
      <c r="H12" s="973"/>
      <c r="I12" s="765" t="s">
        <v>479</v>
      </c>
      <c r="J12" s="582"/>
      <c r="K12" s="959"/>
      <c r="L12" s="959"/>
      <c r="M12" s="959"/>
      <c r="N12" s="959"/>
      <c r="O12" s="959"/>
      <c r="P12" s="959"/>
      <c r="Q12" s="959"/>
      <c r="R12" s="959"/>
      <c r="S12" s="959"/>
      <c r="T12" s="959"/>
    </row>
    <row r="13" spans="1:20" s="953" customFormat="1" ht="39" customHeight="1">
      <c r="A13" s="1269"/>
      <c r="B13" s="1269"/>
      <c r="C13" s="1269"/>
      <c r="D13" s="969">
        <v>1</v>
      </c>
      <c r="F13" s="975" t="str">
        <f>"4."&amp;mergeValue(A13) &amp;"."&amp;mergeValue(B13)&amp;"."&amp;mergeValue(C13)&amp;"."&amp;mergeValue(D13)</f>
        <v>4.1.1.1.1</v>
      </c>
      <c r="G13" s="767" t="s">
        <v>477</v>
      </c>
      <c r="H13" s="973"/>
      <c r="I13" s="1270" t="s">
        <v>569</v>
      </c>
      <c r="J13" s="582"/>
      <c r="K13" s="959"/>
      <c r="L13" s="959"/>
      <c r="M13" s="959"/>
      <c r="N13" s="959"/>
      <c r="O13" s="959"/>
      <c r="P13" s="959"/>
      <c r="Q13" s="959"/>
      <c r="R13" s="959"/>
      <c r="S13" s="959"/>
      <c r="T13" s="959"/>
    </row>
    <row r="14" spans="1:20" s="953" customFormat="1" ht="18.75">
      <c r="A14" s="1269"/>
      <c r="B14" s="1269"/>
      <c r="C14" s="1269"/>
      <c r="D14" s="969"/>
      <c r="F14" s="768"/>
      <c r="G14" s="946" t="s">
        <v>4</v>
      </c>
      <c r="H14" s="591"/>
      <c r="I14" s="1270"/>
      <c r="J14" s="582"/>
      <c r="K14" s="959"/>
      <c r="L14" s="959"/>
      <c r="M14" s="959"/>
      <c r="N14" s="959"/>
      <c r="O14" s="959"/>
      <c r="P14" s="959"/>
      <c r="Q14" s="959"/>
      <c r="R14" s="959"/>
      <c r="S14" s="959"/>
      <c r="T14" s="959"/>
    </row>
    <row r="15" spans="1:20" s="953" customFormat="1" ht="18.75">
      <c r="A15" s="1269"/>
      <c r="B15" s="1269"/>
      <c r="C15" s="969"/>
      <c r="D15" s="969"/>
      <c r="F15" s="601"/>
      <c r="G15" s="544" t="s">
        <v>400</v>
      </c>
      <c r="H15" s="602"/>
      <c r="I15" s="603"/>
      <c r="J15" s="582"/>
      <c r="K15" s="959"/>
      <c r="L15" s="959"/>
      <c r="M15" s="959"/>
      <c r="N15" s="959"/>
      <c r="O15" s="959"/>
      <c r="P15" s="959"/>
      <c r="Q15" s="959"/>
      <c r="R15" s="959"/>
      <c r="S15" s="959"/>
      <c r="T15" s="959"/>
    </row>
    <row r="16" spans="1:20" s="953" customFormat="1" ht="18.75">
      <c r="A16" s="1269"/>
      <c r="B16" s="959"/>
      <c r="C16" s="959"/>
      <c r="D16" s="959"/>
      <c r="F16" s="768"/>
      <c r="G16" s="694" t="s">
        <v>483</v>
      </c>
      <c r="H16" s="769"/>
      <c r="I16" s="770"/>
      <c r="J16" s="582"/>
      <c r="K16" s="959"/>
      <c r="L16" s="959"/>
      <c r="M16" s="959"/>
      <c r="N16" s="959"/>
      <c r="O16" s="959"/>
      <c r="P16" s="959"/>
      <c r="Q16" s="959"/>
      <c r="R16" s="959"/>
      <c r="S16" s="959"/>
      <c r="T16" s="959"/>
    </row>
    <row r="17" spans="1:20" s="953" customFormat="1" ht="18.75">
      <c r="A17" s="959"/>
      <c r="B17" s="959"/>
      <c r="C17" s="959"/>
      <c r="D17" s="959"/>
      <c r="F17" s="768"/>
      <c r="G17" s="697" t="s">
        <v>482</v>
      </c>
      <c r="H17" s="769"/>
      <c r="I17" s="770"/>
      <c r="J17" s="582"/>
      <c r="K17" s="959"/>
      <c r="L17" s="959"/>
      <c r="M17" s="959"/>
      <c r="N17" s="959"/>
      <c r="O17" s="959"/>
      <c r="P17" s="959"/>
      <c r="Q17" s="959"/>
      <c r="R17" s="959"/>
      <c r="S17" s="959"/>
      <c r="T17" s="959"/>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264" t="s">
        <v>571</v>
      </c>
      <c r="H19" s="1264"/>
      <c r="I19" s="929"/>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4" hidden="1" customWidth="1"/>
    <col min="7" max="8" width="9.140625" style="960" hidden="1" customWidth="1"/>
    <col min="9" max="9" width="3.7109375" style="942" customWidth="1"/>
    <col min="10" max="11" width="3.7109375" style="758" customWidth="1"/>
    <col min="12" max="12" width="12.7109375" style="936" customWidth="1"/>
    <col min="13" max="13" width="44.7109375" style="936" customWidth="1"/>
    <col min="14" max="14" width="1.7109375" style="936" hidden="1" customWidth="1"/>
    <col min="15" max="15" width="29.7109375" style="936" hidden="1" customWidth="1"/>
    <col min="16" max="17" width="23.7109375" style="936" hidden="1" customWidth="1"/>
    <col min="18" max="18" width="11.7109375" style="936" customWidth="1"/>
    <col min="19" max="19" width="3.7109375" style="936" customWidth="1"/>
    <col min="20" max="20" width="11.7109375" style="936" customWidth="1"/>
    <col min="21" max="21" width="8.5703125" style="936" hidden="1" customWidth="1"/>
    <col min="22" max="22" width="4.7109375" style="936" customWidth="1"/>
    <col min="23" max="23" width="115.7109375" style="936" customWidth="1"/>
    <col min="24" max="25" width="10.5703125" style="954"/>
    <col min="26" max="26" width="11.140625" style="954" customWidth="1"/>
    <col min="27" max="34" width="10.5703125" style="954"/>
    <col min="35" max="256" width="10.5703125" style="936"/>
    <col min="257" max="264" width="0" style="936" hidden="1" customWidth="1"/>
    <col min="265" max="265" width="3.7109375" style="936" customWidth="1"/>
    <col min="266" max="266" width="3.85546875" style="936" customWidth="1"/>
    <col min="267" max="267" width="3.7109375" style="936" customWidth="1"/>
    <col min="268" max="268" width="12.7109375" style="936" customWidth="1"/>
    <col min="269" max="269" width="52.7109375" style="936" customWidth="1"/>
    <col min="270" max="273" width="0" style="936" hidden="1" customWidth="1"/>
    <col min="274" max="274" width="12.28515625" style="936" customWidth="1"/>
    <col min="275" max="275" width="6.42578125" style="936" customWidth="1"/>
    <col min="276" max="276" width="12.28515625" style="936" customWidth="1"/>
    <col min="277" max="277" width="0" style="936" hidden="1" customWidth="1"/>
    <col min="278" max="278" width="3.7109375" style="936" customWidth="1"/>
    <col min="279" max="279" width="11.140625" style="936" bestFit="1" customWidth="1"/>
    <col min="280" max="281" width="10.5703125" style="936"/>
    <col min="282" max="282" width="11.140625" style="936" customWidth="1"/>
    <col min="283" max="512" width="10.5703125" style="936"/>
    <col min="513" max="520" width="0" style="936" hidden="1" customWidth="1"/>
    <col min="521" max="521" width="3.7109375" style="936" customWidth="1"/>
    <col min="522" max="522" width="3.85546875" style="936" customWidth="1"/>
    <col min="523" max="523" width="3.7109375" style="936" customWidth="1"/>
    <col min="524" max="524" width="12.7109375" style="936" customWidth="1"/>
    <col min="525" max="525" width="52.7109375" style="936" customWidth="1"/>
    <col min="526" max="529" width="0" style="936" hidden="1" customWidth="1"/>
    <col min="530" max="530" width="12.28515625" style="936" customWidth="1"/>
    <col min="531" max="531" width="6.42578125" style="936" customWidth="1"/>
    <col min="532" max="532" width="12.28515625" style="936" customWidth="1"/>
    <col min="533" max="533" width="0" style="936" hidden="1" customWidth="1"/>
    <col min="534" max="534" width="3.7109375" style="936" customWidth="1"/>
    <col min="535" max="535" width="11.140625" style="936" bestFit="1" customWidth="1"/>
    <col min="536" max="537" width="10.5703125" style="936"/>
    <col min="538" max="538" width="11.140625" style="936" customWidth="1"/>
    <col min="539" max="768" width="10.5703125" style="936"/>
    <col min="769" max="776" width="0" style="936" hidden="1" customWidth="1"/>
    <col min="777" max="777" width="3.7109375" style="936" customWidth="1"/>
    <col min="778" max="778" width="3.85546875" style="936" customWidth="1"/>
    <col min="779" max="779" width="3.7109375" style="936" customWidth="1"/>
    <col min="780" max="780" width="12.7109375" style="936" customWidth="1"/>
    <col min="781" max="781" width="52.7109375" style="936" customWidth="1"/>
    <col min="782" max="785" width="0" style="936" hidden="1" customWidth="1"/>
    <col min="786" max="786" width="12.28515625" style="936" customWidth="1"/>
    <col min="787" max="787" width="6.42578125" style="936" customWidth="1"/>
    <col min="788" max="788" width="12.28515625" style="936" customWidth="1"/>
    <col min="789" max="789" width="0" style="936" hidden="1" customWidth="1"/>
    <col min="790" max="790" width="3.7109375" style="936" customWidth="1"/>
    <col min="791" max="791" width="11.140625" style="936" bestFit="1" customWidth="1"/>
    <col min="792" max="793" width="10.5703125" style="936"/>
    <col min="794" max="794" width="11.140625" style="936" customWidth="1"/>
    <col min="795" max="1024" width="10.5703125" style="936"/>
    <col min="1025" max="1032" width="0" style="936" hidden="1" customWidth="1"/>
    <col min="1033" max="1033" width="3.7109375" style="936" customWidth="1"/>
    <col min="1034" max="1034" width="3.85546875" style="936" customWidth="1"/>
    <col min="1035" max="1035" width="3.7109375" style="936" customWidth="1"/>
    <col min="1036" max="1036" width="12.7109375" style="936" customWidth="1"/>
    <col min="1037" max="1037" width="52.7109375" style="936" customWidth="1"/>
    <col min="1038" max="1041" width="0" style="936" hidden="1" customWidth="1"/>
    <col min="1042" max="1042" width="12.28515625" style="936" customWidth="1"/>
    <col min="1043" max="1043" width="6.42578125" style="936" customWidth="1"/>
    <col min="1044" max="1044" width="12.28515625" style="936" customWidth="1"/>
    <col min="1045" max="1045" width="0" style="936" hidden="1" customWidth="1"/>
    <col min="1046" max="1046" width="3.7109375" style="936" customWidth="1"/>
    <col min="1047" max="1047" width="11.140625" style="936" bestFit="1" customWidth="1"/>
    <col min="1048" max="1049" width="10.5703125" style="936"/>
    <col min="1050" max="1050" width="11.140625" style="936" customWidth="1"/>
    <col min="1051" max="1280" width="10.5703125" style="936"/>
    <col min="1281" max="1288" width="0" style="936" hidden="1" customWidth="1"/>
    <col min="1289" max="1289" width="3.7109375" style="936" customWidth="1"/>
    <col min="1290" max="1290" width="3.85546875" style="936" customWidth="1"/>
    <col min="1291" max="1291" width="3.7109375" style="936" customWidth="1"/>
    <col min="1292" max="1292" width="12.7109375" style="936" customWidth="1"/>
    <col min="1293" max="1293" width="52.7109375" style="936" customWidth="1"/>
    <col min="1294" max="1297" width="0" style="936" hidden="1" customWidth="1"/>
    <col min="1298" max="1298" width="12.28515625" style="936" customWidth="1"/>
    <col min="1299" max="1299" width="6.42578125" style="936" customWidth="1"/>
    <col min="1300" max="1300" width="12.28515625" style="936" customWidth="1"/>
    <col min="1301" max="1301" width="0" style="936" hidden="1" customWidth="1"/>
    <col min="1302" max="1302" width="3.7109375" style="936" customWidth="1"/>
    <col min="1303" max="1303" width="11.140625" style="936" bestFit="1" customWidth="1"/>
    <col min="1304" max="1305" width="10.5703125" style="936"/>
    <col min="1306" max="1306" width="11.140625" style="936" customWidth="1"/>
    <col min="1307" max="1536" width="10.5703125" style="936"/>
    <col min="1537" max="1544" width="0" style="936" hidden="1" customWidth="1"/>
    <col min="1545" max="1545" width="3.7109375" style="936" customWidth="1"/>
    <col min="1546" max="1546" width="3.85546875" style="936" customWidth="1"/>
    <col min="1547" max="1547" width="3.7109375" style="936" customWidth="1"/>
    <col min="1548" max="1548" width="12.7109375" style="936" customWidth="1"/>
    <col min="1549" max="1549" width="52.7109375" style="936" customWidth="1"/>
    <col min="1550" max="1553" width="0" style="936" hidden="1" customWidth="1"/>
    <col min="1554" max="1554" width="12.28515625" style="936" customWidth="1"/>
    <col min="1555" max="1555" width="6.42578125" style="936" customWidth="1"/>
    <col min="1556" max="1556" width="12.28515625" style="936" customWidth="1"/>
    <col min="1557" max="1557" width="0" style="936" hidden="1" customWidth="1"/>
    <col min="1558" max="1558" width="3.7109375" style="936" customWidth="1"/>
    <col min="1559" max="1559" width="11.140625" style="936" bestFit="1" customWidth="1"/>
    <col min="1560" max="1561" width="10.5703125" style="936"/>
    <col min="1562" max="1562" width="11.140625" style="936" customWidth="1"/>
    <col min="1563" max="1792" width="10.5703125" style="936"/>
    <col min="1793" max="1800" width="0" style="936" hidden="1" customWidth="1"/>
    <col min="1801" max="1801" width="3.7109375" style="936" customWidth="1"/>
    <col min="1802" max="1802" width="3.85546875" style="936" customWidth="1"/>
    <col min="1803" max="1803" width="3.7109375" style="936" customWidth="1"/>
    <col min="1804" max="1804" width="12.7109375" style="936" customWidth="1"/>
    <col min="1805" max="1805" width="52.7109375" style="936" customWidth="1"/>
    <col min="1806" max="1809" width="0" style="936" hidden="1" customWidth="1"/>
    <col min="1810" max="1810" width="12.28515625" style="936" customWidth="1"/>
    <col min="1811" max="1811" width="6.42578125" style="936" customWidth="1"/>
    <col min="1812" max="1812" width="12.28515625" style="936" customWidth="1"/>
    <col min="1813" max="1813" width="0" style="936" hidden="1" customWidth="1"/>
    <col min="1814" max="1814" width="3.7109375" style="936" customWidth="1"/>
    <col min="1815" max="1815" width="11.140625" style="936" bestFit="1" customWidth="1"/>
    <col min="1816" max="1817" width="10.5703125" style="936"/>
    <col min="1818" max="1818" width="11.140625" style="936" customWidth="1"/>
    <col min="1819" max="2048" width="10.5703125" style="936"/>
    <col min="2049" max="2056" width="0" style="936" hidden="1" customWidth="1"/>
    <col min="2057" max="2057" width="3.7109375" style="936" customWidth="1"/>
    <col min="2058" max="2058" width="3.85546875" style="936" customWidth="1"/>
    <col min="2059" max="2059" width="3.7109375" style="936" customWidth="1"/>
    <col min="2060" max="2060" width="12.7109375" style="936" customWidth="1"/>
    <col min="2061" max="2061" width="52.7109375" style="936" customWidth="1"/>
    <col min="2062" max="2065" width="0" style="936" hidden="1" customWidth="1"/>
    <col min="2066" max="2066" width="12.28515625" style="936" customWidth="1"/>
    <col min="2067" max="2067" width="6.42578125" style="936" customWidth="1"/>
    <col min="2068" max="2068" width="12.28515625" style="936" customWidth="1"/>
    <col min="2069" max="2069" width="0" style="936" hidden="1" customWidth="1"/>
    <col min="2070" max="2070" width="3.7109375" style="936" customWidth="1"/>
    <col min="2071" max="2071" width="11.140625" style="936" bestFit="1" customWidth="1"/>
    <col min="2072" max="2073" width="10.5703125" style="936"/>
    <col min="2074" max="2074" width="11.140625" style="936" customWidth="1"/>
    <col min="2075" max="2304" width="10.5703125" style="936"/>
    <col min="2305" max="2312" width="0" style="936" hidden="1" customWidth="1"/>
    <col min="2313" max="2313" width="3.7109375" style="936" customWidth="1"/>
    <col min="2314" max="2314" width="3.85546875" style="936" customWidth="1"/>
    <col min="2315" max="2315" width="3.7109375" style="936" customWidth="1"/>
    <col min="2316" max="2316" width="12.7109375" style="936" customWidth="1"/>
    <col min="2317" max="2317" width="52.7109375" style="936" customWidth="1"/>
    <col min="2318" max="2321" width="0" style="936" hidden="1" customWidth="1"/>
    <col min="2322" max="2322" width="12.28515625" style="936" customWidth="1"/>
    <col min="2323" max="2323" width="6.42578125" style="936" customWidth="1"/>
    <col min="2324" max="2324" width="12.28515625" style="936" customWidth="1"/>
    <col min="2325" max="2325" width="0" style="936" hidden="1" customWidth="1"/>
    <col min="2326" max="2326" width="3.7109375" style="936" customWidth="1"/>
    <col min="2327" max="2327" width="11.140625" style="936" bestFit="1" customWidth="1"/>
    <col min="2328" max="2329" width="10.5703125" style="936"/>
    <col min="2330" max="2330" width="11.140625" style="936" customWidth="1"/>
    <col min="2331" max="2560" width="10.5703125" style="936"/>
    <col min="2561" max="2568" width="0" style="936" hidden="1" customWidth="1"/>
    <col min="2569" max="2569" width="3.7109375" style="936" customWidth="1"/>
    <col min="2570" max="2570" width="3.85546875" style="936" customWidth="1"/>
    <col min="2571" max="2571" width="3.7109375" style="936" customWidth="1"/>
    <col min="2572" max="2572" width="12.7109375" style="936" customWidth="1"/>
    <col min="2573" max="2573" width="52.7109375" style="936" customWidth="1"/>
    <col min="2574" max="2577" width="0" style="936" hidden="1" customWidth="1"/>
    <col min="2578" max="2578" width="12.28515625" style="936" customWidth="1"/>
    <col min="2579" max="2579" width="6.42578125" style="936" customWidth="1"/>
    <col min="2580" max="2580" width="12.28515625" style="936" customWidth="1"/>
    <col min="2581" max="2581" width="0" style="936" hidden="1" customWidth="1"/>
    <col min="2582" max="2582" width="3.7109375" style="936" customWidth="1"/>
    <col min="2583" max="2583" width="11.140625" style="936" bestFit="1" customWidth="1"/>
    <col min="2584" max="2585" width="10.5703125" style="936"/>
    <col min="2586" max="2586" width="11.140625" style="936" customWidth="1"/>
    <col min="2587" max="2816" width="10.5703125" style="936"/>
    <col min="2817" max="2824" width="0" style="936" hidden="1" customWidth="1"/>
    <col min="2825" max="2825" width="3.7109375" style="936" customWidth="1"/>
    <col min="2826" max="2826" width="3.85546875" style="936" customWidth="1"/>
    <col min="2827" max="2827" width="3.7109375" style="936" customWidth="1"/>
    <col min="2828" max="2828" width="12.7109375" style="936" customWidth="1"/>
    <col min="2829" max="2829" width="52.7109375" style="936" customWidth="1"/>
    <col min="2830" max="2833" width="0" style="936" hidden="1" customWidth="1"/>
    <col min="2834" max="2834" width="12.28515625" style="936" customWidth="1"/>
    <col min="2835" max="2835" width="6.42578125" style="936" customWidth="1"/>
    <col min="2836" max="2836" width="12.28515625" style="936" customWidth="1"/>
    <col min="2837" max="2837" width="0" style="936" hidden="1" customWidth="1"/>
    <col min="2838" max="2838" width="3.7109375" style="936" customWidth="1"/>
    <col min="2839" max="2839" width="11.140625" style="936" bestFit="1" customWidth="1"/>
    <col min="2840" max="2841" width="10.5703125" style="936"/>
    <col min="2842" max="2842" width="11.140625" style="936" customWidth="1"/>
    <col min="2843" max="3072" width="10.5703125" style="936"/>
    <col min="3073" max="3080" width="0" style="936" hidden="1" customWidth="1"/>
    <col min="3081" max="3081" width="3.7109375" style="936" customWidth="1"/>
    <col min="3082" max="3082" width="3.85546875" style="936" customWidth="1"/>
    <col min="3083" max="3083" width="3.7109375" style="936" customWidth="1"/>
    <col min="3084" max="3084" width="12.7109375" style="936" customWidth="1"/>
    <col min="3085" max="3085" width="52.7109375" style="936" customWidth="1"/>
    <col min="3086" max="3089" width="0" style="936" hidden="1" customWidth="1"/>
    <col min="3090" max="3090" width="12.28515625" style="936" customWidth="1"/>
    <col min="3091" max="3091" width="6.42578125" style="936" customWidth="1"/>
    <col min="3092" max="3092" width="12.28515625" style="936" customWidth="1"/>
    <col min="3093" max="3093" width="0" style="936" hidden="1" customWidth="1"/>
    <col min="3094" max="3094" width="3.7109375" style="936" customWidth="1"/>
    <col min="3095" max="3095" width="11.140625" style="936" bestFit="1" customWidth="1"/>
    <col min="3096" max="3097" width="10.5703125" style="936"/>
    <col min="3098" max="3098" width="11.140625" style="936" customWidth="1"/>
    <col min="3099" max="3328" width="10.5703125" style="936"/>
    <col min="3329" max="3336" width="0" style="936" hidden="1" customWidth="1"/>
    <col min="3337" max="3337" width="3.7109375" style="936" customWidth="1"/>
    <col min="3338" max="3338" width="3.85546875" style="936" customWidth="1"/>
    <col min="3339" max="3339" width="3.7109375" style="936" customWidth="1"/>
    <col min="3340" max="3340" width="12.7109375" style="936" customWidth="1"/>
    <col min="3341" max="3341" width="52.7109375" style="936" customWidth="1"/>
    <col min="3342" max="3345" width="0" style="936" hidden="1" customWidth="1"/>
    <col min="3346" max="3346" width="12.28515625" style="936" customWidth="1"/>
    <col min="3347" max="3347" width="6.42578125" style="936" customWidth="1"/>
    <col min="3348" max="3348" width="12.28515625" style="936" customWidth="1"/>
    <col min="3349" max="3349" width="0" style="936" hidden="1" customWidth="1"/>
    <col min="3350" max="3350" width="3.7109375" style="936" customWidth="1"/>
    <col min="3351" max="3351" width="11.140625" style="936" bestFit="1" customWidth="1"/>
    <col min="3352" max="3353" width="10.5703125" style="936"/>
    <col min="3354" max="3354" width="11.140625" style="936" customWidth="1"/>
    <col min="3355" max="3584" width="10.5703125" style="936"/>
    <col min="3585" max="3592" width="0" style="936" hidden="1" customWidth="1"/>
    <col min="3593" max="3593" width="3.7109375" style="936" customWidth="1"/>
    <col min="3594" max="3594" width="3.85546875" style="936" customWidth="1"/>
    <col min="3595" max="3595" width="3.7109375" style="936" customWidth="1"/>
    <col min="3596" max="3596" width="12.7109375" style="936" customWidth="1"/>
    <col min="3597" max="3597" width="52.7109375" style="936" customWidth="1"/>
    <col min="3598" max="3601" width="0" style="936" hidden="1" customWidth="1"/>
    <col min="3602" max="3602" width="12.28515625" style="936" customWidth="1"/>
    <col min="3603" max="3603" width="6.42578125" style="936" customWidth="1"/>
    <col min="3604" max="3604" width="12.28515625" style="936" customWidth="1"/>
    <col min="3605" max="3605" width="0" style="936" hidden="1" customWidth="1"/>
    <col min="3606" max="3606" width="3.7109375" style="936" customWidth="1"/>
    <col min="3607" max="3607" width="11.140625" style="936" bestFit="1" customWidth="1"/>
    <col min="3608" max="3609" width="10.5703125" style="936"/>
    <col min="3610" max="3610" width="11.140625" style="936" customWidth="1"/>
    <col min="3611" max="3840" width="10.5703125" style="936"/>
    <col min="3841" max="3848" width="0" style="936" hidden="1" customWidth="1"/>
    <col min="3849" max="3849" width="3.7109375" style="936" customWidth="1"/>
    <col min="3850" max="3850" width="3.85546875" style="936" customWidth="1"/>
    <col min="3851" max="3851" width="3.7109375" style="936" customWidth="1"/>
    <col min="3852" max="3852" width="12.7109375" style="936" customWidth="1"/>
    <col min="3853" max="3853" width="52.7109375" style="936" customWidth="1"/>
    <col min="3854" max="3857" width="0" style="936" hidden="1" customWidth="1"/>
    <col min="3858" max="3858" width="12.28515625" style="936" customWidth="1"/>
    <col min="3859" max="3859" width="6.42578125" style="936" customWidth="1"/>
    <col min="3860" max="3860" width="12.28515625" style="936" customWidth="1"/>
    <col min="3861" max="3861" width="0" style="936" hidden="1" customWidth="1"/>
    <col min="3862" max="3862" width="3.7109375" style="936" customWidth="1"/>
    <col min="3863" max="3863" width="11.140625" style="936" bestFit="1" customWidth="1"/>
    <col min="3864" max="3865" width="10.5703125" style="936"/>
    <col min="3866" max="3866" width="11.140625" style="936" customWidth="1"/>
    <col min="3867" max="4096" width="10.5703125" style="936"/>
    <col min="4097" max="4104" width="0" style="936" hidden="1" customWidth="1"/>
    <col min="4105" max="4105" width="3.7109375" style="936" customWidth="1"/>
    <col min="4106" max="4106" width="3.85546875" style="936" customWidth="1"/>
    <col min="4107" max="4107" width="3.7109375" style="936" customWidth="1"/>
    <col min="4108" max="4108" width="12.7109375" style="936" customWidth="1"/>
    <col min="4109" max="4109" width="52.7109375" style="936" customWidth="1"/>
    <col min="4110" max="4113" width="0" style="936" hidden="1" customWidth="1"/>
    <col min="4114" max="4114" width="12.28515625" style="936" customWidth="1"/>
    <col min="4115" max="4115" width="6.42578125" style="936" customWidth="1"/>
    <col min="4116" max="4116" width="12.28515625" style="936" customWidth="1"/>
    <col min="4117" max="4117" width="0" style="936" hidden="1" customWidth="1"/>
    <col min="4118" max="4118" width="3.7109375" style="936" customWidth="1"/>
    <col min="4119" max="4119" width="11.140625" style="936" bestFit="1" customWidth="1"/>
    <col min="4120" max="4121" width="10.5703125" style="936"/>
    <col min="4122" max="4122" width="11.140625" style="936" customWidth="1"/>
    <col min="4123" max="4352" width="10.5703125" style="936"/>
    <col min="4353" max="4360" width="0" style="936" hidden="1" customWidth="1"/>
    <col min="4361" max="4361" width="3.7109375" style="936" customWidth="1"/>
    <col min="4362" max="4362" width="3.85546875" style="936" customWidth="1"/>
    <col min="4363" max="4363" width="3.7109375" style="936" customWidth="1"/>
    <col min="4364" max="4364" width="12.7109375" style="936" customWidth="1"/>
    <col min="4365" max="4365" width="52.7109375" style="936" customWidth="1"/>
    <col min="4366" max="4369" width="0" style="936" hidden="1" customWidth="1"/>
    <col min="4370" max="4370" width="12.28515625" style="936" customWidth="1"/>
    <col min="4371" max="4371" width="6.42578125" style="936" customWidth="1"/>
    <col min="4372" max="4372" width="12.28515625" style="936" customWidth="1"/>
    <col min="4373" max="4373" width="0" style="936" hidden="1" customWidth="1"/>
    <col min="4374" max="4374" width="3.7109375" style="936" customWidth="1"/>
    <col min="4375" max="4375" width="11.140625" style="936" bestFit="1" customWidth="1"/>
    <col min="4376" max="4377" width="10.5703125" style="936"/>
    <col min="4378" max="4378" width="11.140625" style="936" customWidth="1"/>
    <col min="4379" max="4608" width="10.5703125" style="936"/>
    <col min="4609" max="4616" width="0" style="936" hidden="1" customWidth="1"/>
    <col min="4617" max="4617" width="3.7109375" style="936" customWidth="1"/>
    <col min="4618" max="4618" width="3.85546875" style="936" customWidth="1"/>
    <col min="4619" max="4619" width="3.7109375" style="936" customWidth="1"/>
    <col min="4620" max="4620" width="12.7109375" style="936" customWidth="1"/>
    <col min="4621" max="4621" width="52.7109375" style="936" customWidth="1"/>
    <col min="4622" max="4625" width="0" style="936" hidden="1" customWidth="1"/>
    <col min="4626" max="4626" width="12.28515625" style="936" customWidth="1"/>
    <col min="4627" max="4627" width="6.42578125" style="936" customWidth="1"/>
    <col min="4628" max="4628" width="12.28515625" style="936" customWidth="1"/>
    <col min="4629" max="4629" width="0" style="936" hidden="1" customWidth="1"/>
    <col min="4630" max="4630" width="3.7109375" style="936" customWidth="1"/>
    <col min="4631" max="4631" width="11.140625" style="936" bestFit="1" customWidth="1"/>
    <col min="4632" max="4633" width="10.5703125" style="936"/>
    <col min="4634" max="4634" width="11.140625" style="936" customWidth="1"/>
    <col min="4635" max="4864" width="10.5703125" style="936"/>
    <col min="4865" max="4872" width="0" style="936" hidden="1" customWidth="1"/>
    <col min="4873" max="4873" width="3.7109375" style="936" customWidth="1"/>
    <col min="4874" max="4874" width="3.85546875" style="936" customWidth="1"/>
    <col min="4875" max="4875" width="3.7109375" style="936" customWidth="1"/>
    <col min="4876" max="4876" width="12.7109375" style="936" customWidth="1"/>
    <col min="4877" max="4877" width="52.7109375" style="936" customWidth="1"/>
    <col min="4878" max="4881" width="0" style="936" hidden="1" customWidth="1"/>
    <col min="4882" max="4882" width="12.28515625" style="936" customWidth="1"/>
    <col min="4883" max="4883" width="6.42578125" style="936" customWidth="1"/>
    <col min="4884" max="4884" width="12.28515625" style="936" customWidth="1"/>
    <col min="4885" max="4885" width="0" style="936" hidden="1" customWidth="1"/>
    <col min="4886" max="4886" width="3.7109375" style="936" customWidth="1"/>
    <col min="4887" max="4887" width="11.140625" style="936" bestFit="1" customWidth="1"/>
    <col min="4888" max="4889" width="10.5703125" style="936"/>
    <col min="4890" max="4890" width="11.140625" style="936" customWidth="1"/>
    <col min="4891" max="5120" width="10.5703125" style="936"/>
    <col min="5121" max="5128" width="0" style="936" hidden="1" customWidth="1"/>
    <col min="5129" max="5129" width="3.7109375" style="936" customWidth="1"/>
    <col min="5130" max="5130" width="3.85546875" style="936" customWidth="1"/>
    <col min="5131" max="5131" width="3.7109375" style="936" customWidth="1"/>
    <col min="5132" max="5132" width="12.7109375" style="936" customWidth="1"/>
    <col min="5133" max="5133" width="52.7109375" style="936" customWidth="1"/>
    <col min="5134" max="5137" width="0" style="936" hidden="1" customWidth="1"/>
    <col min="5138" max="5138" width="12.28515625" style="936" customWidth="1"/>
    <col min="5139" max="5139" width="6.42578125" style="936" customWidth="1"/>
    <col min="5140" max="5140" width="12.28515625" style="936" customWidth="1"/>
    <col min="5141" max="5141" width="0" style="936" hidden="1" customWidth="1"/>
    <col min="5142" max="5142" width="3.7109375" style="936" customWidth="1"/>
    <col min="5143" max="5143" width="11.140625" style="936" bestFit="1" customWidth="1"/>
    <col min="5144" max="5145" width="10.5703125" style="936"/>
    <col min="5146" max="5146" width="11.140625" style="936" customWidth="1"/>
    <col min="5147" max="5376" width="10.5703125" style="936"/>
    <col min="5377" max="5384" width="0" style="936" hidden="1" customWidth="1"/>
    <col min="5385" max="5385" width="3.7109375" style="936" customWidth="1"/>
    <col min="5386" max="5386" width="3.85546875" style="936" customWidth="1"/>
    <col min="5387" max="5387" width="3.7109375" style="936" customWidth="1"/>
    <col min="5388" max="5388" width="12.7109375" style="936" customWidth="1"/>
    <col min="5389" max="5389" width="52.7109375" style="936" customWidth="1"/>
    <col min="5390" max="5393" width="0" style="936" hidden="1" customWidth="1"/>
    <col min="5394" max="5394" width="12.28515625" style="936" customWidth="1"/>
    <col min="5395" max="5395" width="6.42578125" style="936" customWidth="1"/>
    <col min="5396" max="5396" width="12.28515625" style="936" customWidth="1"/>
    <col min="5397" max="5397" width="0" style="936" hidden="1" customWidth="1"/>
    <col min="5398" max="5398" width="3.7109375" style="936" customWidth="1"/>
    <col min="5399" max="5399" width="11.140625" style="936" bestFit="1" customWidth="1"/>
    <col min="5400" max="5401" width="10.5703125" style="936"/>
    <col min="5402" max="5402" width="11.140625" style="936" customWidth="1"/>
    <col min="5403" max="5632" width="10.5703125" style="936"/>
    <col min="5633" max="5640" width="0" style="936" hidden="1" customWidth="1"/>
    <col min="5641" max="5641" width="3.7109375" style="936" customWidth="1"/>
    <col min="5642" max="5642" width="3.85546875" style="936" customWidth="1"/>
    <col min="5643" max="5643" width="3.7109375" style="936" customWidth="1"/>
    <col min="5644" max="5644" width="12.7109375" style="936" customWidth="1"/>
    <col min="5645" max="5645" width="52.7109375" style="936" customWidth="1"/>
    <col min="5646" max="5649" width="0" style="936" hidden="1" customWidth="1"/>
    <col min="5650" max="5650" width="12.28515625" style="936" customWidth="1"/>
    <col min="5651" max="5651" width="6.42578125" style="936" customWidth="1"/>
    <col min="5652" max="5652" width="12.28515625" style="936" customWidth="1"/>
    <col min="5653" max="5653" width="0" style="936" hidden="1" customWidth="1"/>
    <col min="5654" max="5654" width="3.7109375" style="936" customWidth="1"/>
    <col min="5655" max="5655" width="11.140625" style="936" bestFit="1" customWidth="1"/>
    <col min="5656" max="5657" width="10.5703125" style="936"/>
    <col min="5658" max="5658" width="11.140625" style="936" customWidth="1"/>
    <col min="5659" max="5888" width="10.5703125" style="936"/>
    <col min="5889" max="5896" width="0" style="936" hidden="1" customWidth="1"/>
    <col min="5897" max="5897" width="3.7109375" style="936" customWidth="1"/>
    <col min="5898" max="5898" width="3.85546875" style="936" customWidth="1"/>
    <col min="5899" max="5899" width="3.7109375" style="936" customWidth="1"/>
    <col min="5900" max="5900" width="12.7109375" style="936" customWidth="1"/>
    <col min="5901" max="5901" width="52.7109375" style="936" customWidth="1"/>
    <col min="5902" max="5905" width="0" style="936" hidden="1" customWidth="1"/>
    <col min="5906" max="5906" width="12.28515625" style="936" customWidth="1"/>
    <col min="5907" max="5907" width="6.42578125" style="936" customWidth="1"/>
    <col min="5908" max="5908" width="12.28515625" style="936" customWidth="1"/>
    <col min="5909" max="5909" width="0" style="936" hidden="1" customWidth="1"/>
    <col min="5910" max="5910" width="3.7109375" style="936" customWidth="1"/>
    <col min="5911" max="5911" width="11.140625" style="936" bestFit="1" customWidth="1"/>
    <col min="5912" max="5913" width="10.5703125" style="936"/>
    <col min="5914" max="5914" width="11.140625" style="936" customWidth="1"/>
    <col min="5915" max="6144" width="10.5703125" style="936"/>
    <col min="6145" max="6152" width="0" style="936" hidden="1" customWidth="1"/>
    <col min="6153" max="6153" width="3.7109375" style="936" customWidth="1"/>
    <col min="6154" max="6154" width="3.85546875" style="936" customWidth="1"/>
    <col min="6155" max="6155" width="3.7109375" style="936" customWidth="1"/>
    <col min="6156" max="6156" width="12.7109375" style="936" customWidth="1"/>
    <col min="6157" max="6157" width="52.7109375" style="936" customWidth="1"/>
    <col min="6158" max="6161" width="0" style="936" hidden="1" customWidth="1"/>
    <col min="6162" max="6162" width="12.28515625" style="936" customWidth="1"/>
    <col min="6163" max="6163" width="6.42578125" style="936" customWidth="1"/>
    <col min="6164" max="6164" width="12.28515625" style="936" customWidth="1"/>
    <col min="6165" max="6165" width="0" style="936" hidden="1" customWidth="1"/>
    <col min="6166" max="6166" width="3.7109375" style="936" customWidth="1"/>
    <col min="6167" max="6167" width="11.140625" style="936" bestFit="1" customWidth="1"/>
    <col min="6168" max="6169" width="10.5703125" style="936"/>
    <col min="6170" max="6170" width="11.140625" style="936" customWidth="1"/>
    <col min="6171" max="6400" width="10.5703125" style="936"/>
    <col min="6401" max="6408" width="0" style="936" hidden="1" customWidth="1"/>
    <col min="6409" max="6409" width="3.7109375" style="936" customWidth="1"/>
    <col min="6410" max="6410" width="3.85546875" style="936" customWidth="1"/>
    <col min="6411" max="6411" width="3.7109375" style="936" customWidth="1"/>
    <col min="6412" max="6412" width="12.7109375" style="936" customWidth="1"/>
    <col min="6413" max="6413" width="52.7109375" style="936" customWidth="1"/>
    <col min="6414" max="6417" width="0" style="936" hidden="1" customWidth="1"/>
    <col min="6418" max="6418" width="12.28515625" style="936" customWidth="1"/>
    <col min="6419" max="6419" width="6.42578125" style="936" customWidth="1"/>
    <col min="6420" max="6420" width="12.28515625" style="936" customWidth="1"/>
    <col min="6421" max="6421" width="0" style="936" hidden="1" customWidth="1"/>
    <col min="6422" max="6422" width="3.7109375" style="936" customWidth="1"/>
    <col min="6423" max="6423" width="11.140625" style="936" bestFit="1" customWidth="1"/>
    <col min="6424" max="6425" width="10.5703125" style="936"/>
    <col min="6426" max="6426" width="11.140625" style="936" customWidth="1"/>
    <col min="6427" max="6656" width="10.5703125" style="936"/>
    <col min="6657" max="6664" width="0" style="936" hidden="1" customWidth="1"/>
    <col min="6665" max="6665" width="3.7109375" style="936" customWidth="1"/>
    <col min="6666" max="6666" width="3.85546875" style="936" customWidth="1"/>
    <col min="6667" max="6667" width="3.7109375" style="936" customWidth="1"/>
    <col min="6668" max="6668" width="12.7109375" style="936" customWidth="1"/>
    <col min="6669" max="6669" width="52.7109375" style="936" customWidth="1"/>
    <col min="6670" max="6673" width="0" style="936" hidden="1" customWidth="1"/>
    <col min="6674" max="6674" width="12.28515625" style="936" customWidth="1"/>
    <col min="6675" max="6675" width="6.42578125" style="936" customWidth="1"/>
    <col min="6676" max="6676" width="12.28515625" style="936" customWidth="1"/>
    <col min="6677" max="6677" width="0" style="936" hidden="1" customWidth="1"/>
    <col min="6678" max="6678" width="3.7109375" style="936" customWidth="1"/>
    <col min="6679" max="6679" width="11.140625" style="936" bestFit="1" customWidth="1"/>
    <col min="6680" max="6681" width="10.5703125" style="936"/>
    <col min="6682" max="6682" width="11.140625" style="936" customWidth="1"/>
    <col min="6683" max="6912" width="10.5703125" style="936"/>
    <col min="6913" max="6920" width="0" style="936" hidden="1" customWidth="1"/>
    <col min="6921" max="6921" width="3.7109375" style="936" customWidth="1"/>
    <col min="6922" max="6922" width="3.85546875" style="936" customWidth="1"/>
    <col min="6923" max="6923" width="3.7109375" style="936" customWidth="1"/>
    <col min="6924" max="6924" width="12.7109375" style="936" customWidth="1"/>
    <col min="6925" max="6925" width="52.7109375" style="936" customWidth="1"/>
    <col min="6926" max="6929" width="0" style="936" hidden="1" customWidth="1"/>
    <col min="6930" max="6930" width="12.28515625" style="936" customWidth="1"/>
    <col min="6931" max="6931" width="6.42578125" style="936" customWidth="1"/>
    <col min="6932" max="6932" width="12.28515625" style="936" customWidth="1"/>
    <col min="6933" max="6933" width="0" style="936" hidden="1" customWidth="1"/>
    <col min="6934" max="6934" width="3.7109375" style="936" customWidth="1"/>
    <col min="6935" max="6935" width="11.140625" style="936" bestFit="1" customWidth="1"/>
    <col min="6936" max="6937" width="10.5703125" style="936"/>
    <col min="6938" max="6938" width="11.140625" style="936" customWidth="1"/>
    <col min="6939" max="7168" width="10.5703125" style="936"/>
    <col min="7169" max="7176" width="0" style="936" hidden="1" customWidth="1"/>
    <col min="7177" max="7177" width="3.7109375" style="936" customWidth="1"/>
    <col min="7178" max="7178" width="3.85546875" style="936" customWidth="1"/>
    <col min="7179" max="7179" width="3.7109375" style="936" customWidth="1"/>
    <col min="7180" max="7180" width="12.7109375" style="936" customWidth="1"/>
    <col min="7181" max="7181" width="52.7109375" style="936" customWidth="1"/>
    <col min="7182" max="7185" width="0" style="936" hidden="1" customWidth="1"/>
    <col min="7186" max="7186" width="12.28515625" style="936" customWidth="1"/>
    <col min="7187" max="7187" width="6.42578125" style="936" customWidth="1"/>
    <col min="7188" max="7188" width="12.28515625" style="936" customWidth="1"/>
    <col min="7189" max="7189" width="0" style="936" hidden="1" customWidth="1"/>
    <col min="7190" max="7190" width="3.7109375" style="936" customWidth="1"/>
    <col min="7191" max="7191" width="11.140625" style="936" bestFit="1" customWidth="1"/>
    <col min="7192" max="7193" width="10.5703125" style="936"/>
    <col min="7194" max="7194" width="11.140625" style="936" customWidth="1"/>
    <col min="7195" max="7424" width="10.5703125" style="936"/>
    <col min="7425" max="7432" width="0" style="936" hidden="1" customWidth="1"/>
    <col min="7433" max="7433" width="3.7109375" style="936" customWidth="1"/>
    <col min="7434" max="7434" width="3.85546875" style="936" customWidth="1"/>
    <col min="7435" max="7435" width="3.7109375" style="936" customWidth="1"/>
    <col min="7436" max="7436" width="12.7109375" style="936" customWidth="1"/>
    <col min="7437" max="7437" width="52.7109375" style="936" customWidth="1"/>
    <col min="7438" max="7441" width="0" style="936" hidden="1" customWidth="1"/>
    <col min="7442" max="7442" width="12.28515625" style="936" customWidth="1"/>
    <col min="7443" max="7443" width="6.42578125" style="936" customWidth="1"/>
    <col min="7444" max="7444" width="12.28515625" style="936" customWidth="1"/>
    <col min="7445" max="7445" width="0" style="936" hidden="1" customWidth="1"/>
    <col min="7446" max="7446" width="3.7109375" style="936" customWidth="1"/>
    <col min="7447" max="7447" width="11.140625" style="936" bestFit="1" customWidth="1"/>
    <col min="7448" max="7449" width="10.5703125" style="936"/>
    <col min="7450" max="7450" width="11.140625" style="936" customWidth="1"/>
    <col min="7451" max="7680" width="10.5703125" style="936"/>
    <col min="7681" max="7688" width="0" style="936" hidden="1" customWidth="1"/>
    <col min="7689" max="7689" width="3.7109375" style="936" customWidth="1"/>
    <col min="7690" max="7690" width="3.85546875" style="936" customWidth="1"/>
    <col min="7691" max="7691" width="3.7109375" style="936" customWidth="1"/>
    <col min="7692" max="7692" width="12.7109375" style="936" customWidth="1"/>
    <col min="7693" max="7693" width="52.7109375" style="936" customWidth="1"/>
    <col min="7694" max="7697" width="0" style="936" hidden="1" customWidth="1"/>
    <col min="7698" max="7698" width="12.28515625" style="936" customWidth="1"/>
    <col min="7699" max="7699" width="6.42578125" style="936" customWidth="1"/>
    <col min="7700" max="7700" width="12.28515625" style="936" customWidth="1"/>
    <col min="7701" max="7701" width="0" style="936" hidden="1" customWidth="1"/>
    <col min="7702" max="7702" width="3.7109375" style="936" customWidth="1"/>
    <col min="7703" max="7703" width="11.140625" style="936" bestFit="1" customWidth="1"/>
    <col min="7704" max="7705" width="10.5703125" style="936"/>
    <col min="7706" max="7706" width="11.140625" style="936" customWidth="1"/>
    <col min="7707" max="7936" width="10.5703125" style="936"/>
    <col min="7937" max="7944" width="0" style="936" hidden="1" customWidth="1"/>
    <col min="7945" max="7945" width="3.7109375" style="936" customWidth="1"/>
    <col min="7946" max="7946" width="3.85546875" style="936" customWidth="1"/>
    <col min="7947" max="7947" width="3.7109375" style="936" customWidth="1"/>
    <col min="7948" max="7948" width="12.7109375" style="936" customWidth="1"/>
    <col min="7949" max="7949" width="52.7109375" style="936" customWidth="1"/>
    <col min="7950" max="7953" width="0" style="936" hidden="1" customWidth="1"/>
    <col min="7954" max="7954" width="12.28515625" style="936" customWidth="1"/>
    <col min="7955" max="7955" width="6.42578125" style="936" customWidth="1"/>
    <col min="7956" max="7956" width="12.28515625" style="936" customWidth="1"/>
    <col min="7957" max="7957" width="0" style="936" hidden="1" customWidth="1"/>
    <col min="7958" max="7958" width="3.7109375" style="936" customWidth="1"/>
    <col min="7959" max="7959" width="11.140625" style="936" bestFit="1" customWidth="1"/>
    <col min="7960" max="7961" width="10.5703125" style="936"/>
    <col min="7962" max="7962" width="11.140625" style="936" customWidth="1"/>
    <col min="7963" max="8192" width="10.5703125" style="936"/>
    <col min="8193" max="8200" width="0" style="936" hidden="1" customWidth="1"/>
    <col min="8201" max="8201" width="3.7109375" style="936" customWidth="1"/>
    <col min="8202" max="8202" width="3.85546875" style="936" customWidth="1"/>
    <col min="8203" max="8203" width="3.7109375" style="936" customWidth="1"/>
    <col min="8204" max="8204" width="12.7109375" style="936" customWidth="1"/>
    <col min="8205" max="8205" width="52.7109375" style="936" customWidth="1"/>
    <col min="8206" max="8209" width="0" style="936" hidden="1" customWidth="1"/>
    <col min="8210" max="8210" width="12.28515625" style="936" customWidth="1"/>
    <col min="8211" max="8211" width="6.42578125" style="936" customWidth="1"/>
    <col min="8212" max="8212" width="12.28515625" style="936" customWidth="1"/>
    <col min="8213" max="8213" width="0" style="936" hidden="1" customWidth="1"/>
    <col min="8214" max="8214" width="3.7109375" style="936" customWidth="1"/>
    <col min="8215" max="8215" width="11.140625" style="936" bestFit="1" customWidth="1"/>
    <col min="8216" max="8217" width="10.5703125" style="936"/>
    <col min="8218" max="8218" width="11.140625" style="936" customWidth="1"/>
    <col min="8219" max="8448" width="10.5703125" style="936"/>
    <col min="8449" max="8456" width="0" style="936" hidden="1" customWidth="1"/>
    <col min="8457" max="8457" width="3.7109375" style="936" customWidth="1"/>
    <col min="8458" max="8458" width="3.85546875" style="936" customWidth="1"/>
    <col min="8459" max="8459" width="3.7109375" style="936" customWidth="1"/>
    <col min="8460" max="8460" width="12.7109375" style="936" customWidth="1"/>
    <col min="8461" max="8461" width="52.7109375" style="936" customWidth="1"/>
    <col min="8462" max="8465" width="0" style="936" hidden="1" customWidth="1"/>
    <col min="8466" max="8466" width="12.28515625" style="936" customWidth="1"/>
    <col min="8467" max="8467" width="6.42578125" style="936" customWidth="1"/>
    <col min="8468" max="8468" width="12.28515625" style="936" customWidth="1"/>
    <col min="8469" max="8469" width="0" style="936" hidden="1" customWidth="1"/>
    <col min="8470" max="8470" width="3.7109375" style="936" customWidth="1"/>
    <col min="8471" max="8471" width="11.140625" style="936" bestFit="1" customWidth="1"/>
    <col min="8472" max="8473" width="10.5703125" style="936"/>
    <col min="8474" max="8474" width="11.140625" style="936" customWidth="1"/>
    <col min="8475" max="8704" width="10.5703125" style="936"/>
    <col min="8705" max="8712" width="0" style="936" hidden="1" customWidth="1"/>
    <col min="8713" max="8713" width="3.7109375" style="936" customWidth="1"/>
    <col min="8714" max="8714" width="3.85546875" style="936" customWidth="1"/>
    <col min="8715" max="8715" width="3.7109375" style="936" customWidth="1"/>
    <col min="8716" max="8716" width="12.7109375" style="936" customWidth="1"/>
    <col min="8717" max="8717" width="52.7109375" style="936" customWidth="1"/>
    <col min="8718" max="8721" width="0" style="936" hidden="1" customWidth="1"/>
    <col min="8722" max="8722" width="12.28515625" style="936" customWidth="1"/>
    <col min="8723" max="8723" width="6.42578125" style="936" customWidth="1"/>
    <col min="8724" max="8724" width="12.28515625" style="936" customWidth="1"/>
    <col min="8725" max="8725" width="0" style="936" hidden="1" customWidth="1"/>
    <col min="8726" max="8726" width="3.7109375" style="936" customWidth="1"/>
    <col min="8727" max="8727" width="11.140625" style="936" bestFit="1" customWidth="1"/>
    <col min="8728" max="8729" width="10.5703125" style="936"/>
    <col min="8730" max="8730" width="11.140625" style="936" customWidth="1"/>
    <col min="8731" max="8960" width="10.5703125" style="936"/>
    <col min="8961" max="8968" width="0" style="936" hidden="1" customWidth="1"/>
    <col min="8969" max="8969" width="3.7109375" style="936" customWidth="1"/>
    <col min="8970" max="8970" width="3.85546875" style="936" customWidth="1"/>
    <col min="8971" max="8971" width="3.7109375" style="936" customWidth="1"/>
    <col min="8972" max="8972" width="12.7109375" style="936" customWidth="1"/>
    <col min="8973" max="8973" width="52.7109375" style="936" customWidth="1"/>
    <col min="8974" max="8977" width="0" style="936" hidden="1" customWidth="1"/>
    <col min="8978" max="8978" width="12.28515625" style="936" customWidth="1"/>
    <col min="8979" max="8979" width="6.42578125" style="936" customWidth="1"/>
    <col min="8980" max="8980" width="12.28515625" style="936" customWidth="1"/>
    <col min="8981" max="8981" width="0" style="936" hidden="1" customWidth="1"/>
    <col min="8982" max="8982" width="3.7109375" style="936" customWidth="1"/>
    <col min="8983" max="8983" width="11.140625" style="936" bestFit="1" customWidth="1"/>
    <col min="8984" max="8985" width="10.5703125" style="936"/>
    <col min="8986" max="8986" width="11.140625" style="936" customWidth="1"/>
    <col min="8987" max="9216" width="10.5703125" style="936"/>
    <col min="9217" max="9224" width="0" style="936" hidden="1" customWidth="1"/>
    <col min="9225" max="9225" width="3.7109375" style="936" customWidth="1"/>
    <col min="9226" max="9226" width="3.85546875" style="936" customWidth="1"/>
    <col min="9227" max="9227" width="3.7109375" style="936" customWidth="1"/>
    <col min="9228" max="9228" width="12.7109375" style="936" customWidth="1"/>
    <col min="9229" max="9229" width="52.7109375" style="936" customWidth="1"/>
    <col min="9230" max="9233" width="0" style="936" hidden="1" customWidth="1"/>
    <col min="9234" max="9234" width="12.28515625" style="936" customWidth="1"/>
    <col min="9235" max="9235" width="6.42578125" style="936" customWidth="1"/>
    <col min="9236" max="9236" width="12.28515625" style="936" customWidth="1"/>
    <col min="9237" max="9237" width="0" style="936" hidden="1" customWidth="1"/>
    <col min="9238" max="9238" width="3.7109375" style="936" customWidth="1"/>
    <col min="9239" max="9239" width="11.140625" style="936" bestFit="1" customWidth="1"/>
    <col min="9240" max="9241" width="10.5703125" style="936"/>
    <col min="9242" max="9242" width="11.140625" style="936" customWidth="1"/>
    <col min="9243" max="9472" width="10.5703125" style="936"/>
    <col min="9473" max="9480" width="0" style="936" hidden="1" customWidth="1"/>
    <col min="9481" max="9481" width="3.7109375" style="936" customWidth="1"/>
    <col min="9482" max="9482" width="3.85546875" style="936" customWidth="1"/>
    <col min="9483" max="9483" width="3.7109375" style="936" customWidth="1"/>
    <col min="9484" max="9484" width="12.7109375" style="936" customWidth="1"/>
    <col min="9485" max="9485" width="52.7109375" style="936" customWidth="1"/>
    <col min="9486" max="9489" width="0" style="936" hidden="1" customWidth="1"/>
    <col min="9490" max="9490" width="12.28515625" style="936" customWidth="1"/>
    <col min="9491" max="9491" width="6.42578125" style="936" customWidth="1"/>
    <col min="9492" max="9492" width="12.28515625" style="936" customWidth="1"/>
    <col min="9493" max="9493" width="0" style="936" hidden="1" customWidth="1"/>
    <col min="9494" max="9494" width="3.7109375" style="936" customWidth="1"/>
    <col min="9495" max="9495" width="11.140625" style="936" bestFit="1" customWidth="1"/>
    <col min="9496" max="9497" width="10.5703125" style="936"/>
    <col min="9498" max="9498" width="11.140625" style="936" customWidth="1"/>
    <col min="9499" max="9728" width="10.5703125" style="936"/>
    <col min="9729" max="9736" width="0" style="936" hidden="1" customWidth="1"/>
    <col min="9737" max="9737" width="3.7109375" style="936" customWidth="1"/>
    <col min="9738" max="9738" width="3.85546875" style="936" customWidth="1"/>
    <col min="9739" max="9739" width="3.7109375" style="936" customWidth="1"/>
    <col min="9740" max="9740" width="12.7109375" style="936" customWidth="1"/>
    <col min="9741" max="9741" width="52.7109375" style="936" customWidth="1"/>
    <col min="9742" max="9745" width="0" style="936" hidden="1" customWidth="1"/>
    <col min="9746" max="9746" width="12.28515625" style="936" customWidth="1"/>
    <col min="9747" max="9747" width="6.42578125" style="936" customWidth="1"/>
    <col min="9748" max="9748" width="12.28515625" style="936" customWidth="1"/>
    <col min="9749" max="9749" width="0" style="936" hidden="1" customWidth="1"/>
    <col min="9750" max="9750" width="3.7109375" style="936" customWidth="1"/>
    <col min="9751" max="9751" width="11.140625" style="936" bestFit="1" customWidth="1"/>
    <col min="9752" max="9753" width="10.5703125" style="936"/>
    <col min="9754" max="9754" width="11.140625" style="936" customWidth="1"/>
    <col min="9755" max="9984" width="10.5703125" style="936"/>
    <col min="9985" max="9992" width="0" style="936" hidden="1" customWidth="1"/>
    <col min="9993" max="9993" width="3.7109375" style="936" customWidth="1"/>
    <col min="9994" max="9994" width="3.85546875" style="936" customWidth="1"/>
    <col min="9995" max="9995" width="3.7109375" style="936" customWidth="1"/>
    <col min="9996" max="9996" width="12.7109375" style="936" customWidth="1"/>
    <col min="9997" max="9997" width="52.7109375" style="936" customWidth="1"/>
    <col min="9998" max="10001" width="0" style="936" hidden="1" customWidth="1"/>
    <col min="10002" max="10002" width="12.28515625" style="936" customWidth="1"/>
    <col min="10003" max="10003" width="6.42578125" style="936" customWidth="1"/>
    <col min="10004" max="10004" width="12.28515625" style="936" customWidth="1"/>
    <col min="10005" max="10005" width="0" style="936" hidden="1" customWidth="1"/>
    <col min="10006" max="10006" width="3.7109375" style="936" customWidth="1"/>
    <col min="10007" max="10007" width="11.140625" style="936" bestFit="1" customWidth="1"/>
    <col min="10008" max="10009" width="10.5703125" style="936"/>
    <col min="10010" max="10010" width="11.140625" style="936" customWidth="1"/>
    <col min="10011" max="10240" width="10.5703125" style="936"/>
    <col min="10241" max="10248" width="0" style="936" hidden="1" customWidth="1"/>
    <col min="10249" max="10249" width="3.7109375" style="936" customWidth="1"/>
    <col min="10250" max="10250" width="3.85546875" style="936" customWidth="1"/>
    <col min="10251" max="10251" width="3.7109375" style="936" customWidth="1"/>
    <col min="10252" max="10252" width="12.7109375" style="936" customWidth="1"/>
    <col min="10253" max="10253" width="52.7109375" style="936" customWidth="1"/>
    <col min="10254" max="10257" width="0" style="936" hidden="1" customWidth="1"/>
    <col min="10258" max="10258" width="12.28515625" style="936" customWidth="1"/>
    <col min="10259" max="10259" width="6.42578125" style="936" customWidth="1"/>
    <col min="10260" max="10260" width="12.28515625" style="936" customWidth="1"/>
    <col min="10261" max="10261" width="0" style="936" hidden="1" customWidth="1"/>
    <col min="10262" max="10262" width="3.7109375" style="936" customWidth="1"/>
    <col min="10263" max="10263" width="11.140625" style="936" bestFit="1" customWidth="1"/>
    <col min="10264" max="10265" width="10.5703125" style="936"/>
    <col min="10266" max="10266" width="11.140625" style="936" customWidth="1"/>
    <col min="10267" max="10496" width="10.5703125" style="936"/>
    <col min="10497" max="10504" width="0" style="936" hidden="1" customWidth="1"/>
    <col min="10505" max="10505" width="3.7109375" style="936" customWidth="1"/>
    <col min="10506" max="10506" width="3.85546875" style="936" customWidth="1"/>
    <col min="10507" max="10507" width="3.7109375" style="936" customWidth="1"/>
    <col min="10508" max="10508" width="12.7109375" style="936" customWidth="1"/>
    <col min="10509" max="10509" width="52.7109375" style="936" customWidth="1"/>
    <col min="10510" max="10513" width="0" style="936" hidden="1" customWidth="1"/>
    <col min="10514" max="10514" width="12.28515625" style="936" customWidth="1"/>
    <col min="10515" max="10515" width="6.42578125" style="936" customWidth="1"/>
    <col min="10516" max="10516" width="12.28515625" style="936" customWidth="1"/>
    <col min="10517" max="10517" width="0" style="936" hidden="1" customWidth="1"/>
    <col min="10518" max="10518" width="3.7109375" style="936" customWidth="1"/>
    <col min="10519" max="10519" width="11.140625" style="936" bestFit="1" customWidth="1"/>
    <col min="10520" max="10521" width="10.5703125" style="936"/>
    <col min="10522" max="10522" width="11.140625" style="936" customWidth="1"/>
    <col min="10523" max="10752" width="10.5703125" style="936"/>
    <col min="10753" max="10760" width="0" style="936" hidden="1" customWidth="1"/>
    <col min="10761" max="10761" width="3.7109375" style="936" customWidth="1"/>
    <col min="10762" max="10762" width="3.85546875" style="936" customWidth="1"/>
    <col min="10763" max="10763" width="3.7109375" style="936" customWidth="1"/>
    <col min="10764" max="10764" width="12.7109375" style="936" customWidth="1"/>
    <col min="10765" max="10765" width="52.7109375" style="936" customWidth="1"/>
    <col min="10766" max="10769" width="0" style="936" hidden="1" customWidth="1"/>
    <col min="10770" max="10770" width="12.28515625" style="936" customWidth="1"/>
    <col min="10771" max="10771" width="6.42578125" style="936" customWidth="1"/>
    <col min="10772" max="10772" width="12.28515625" style="936" customWidth="1"/>
    <col min="10773" max="10773" width="0" style="936" hidden="1" customWidth="1"/>
    <col min="10774" max="10774" width="3.7109375" style="936" customWidth="1"/>
    <col min="10775" max="10775" width="11.140625" style="936" bestFit="1" customWidth="1"/>
    <col min="10776" max="10777" width="10.5703125" style="936"/>
    <col min="10778" max="10778" width="11.140625" style="936" customWidth="1"/>
    <col min="10779" max="11008" width="10.5703125" style="936"/>
    <col min="11009" max="11016" width="0" style="936" hidden="1" customWidth="1"/>
    <col min="11017" max="11017" width="3.7109375" style="936" customWidth="1"/>
    <col min="11018" max="11018" width="3.85546875" style="936" customWidth="1"/>
    <col min="11019" max="11019" width="3.7109375" style="936" customWidth="1"/>
    <col min="11020" max="11020" width="12.7109375" style="936" customWidth="1"/>
    <col min="11021" max="11021" width="52.7109375" style="936" customWidth="1"/>
    <col min="11022" max="11025" width="0" style="936" hidden="1" customWidth="1"/>
    <col min="11026" max="11026" width="12.28515625" style="936" customWidth="1"/>
    <col min="11027" max="11027" width="6.42578125" style="936" customWidth="1"/>
    <col min="11028" max="11028" width="12.28515625" style="936" customWidth="1"/>
    <col min="11029" max="11029" width="0" style="936" hidden="1" customWidth="1"/>
    <col min="11030" max="11030" width="3.7109375" style="936" customWidth="1"/>
    <col min="11031" max="11031" width="11.140625" style="936" bestFit="1" customWidth="1"/>
    <col min="11032" max="11033" width="10.5703125" style="936"/>
    <col min="11034" max="11034" width="11.140625" style="936" customWidth="1"/>
    <col min="11035" max="11264" width="10.5703125" style="936"/>
    <col min="11265" max="11272" width="0" style="936" hidden="1" customWidth="1"/>
    <col min="11273" max="11273" width="3.7109375" style="936" customWidth="1"/>
    <col min="11274" max="11274" width="3.85546875" style="936" customWidth="1"/>
    <col min="11275" max="11275" width="3.7109375" style="936" customWidth="1"/>
    <col min="11276" max="11276" width="12.7109375" style="936" customWidth="1"/>
    <col min="11277" max="11277" width="52.7109375" style="936" customWidth="1"/>
    <col min="11278" max="11281" width="0" style="936" hidden="1" customWidth="1"/>
    <col min="11282" max="11282" width="12.28515625" style="936" customWidth="1"/>
    <col min="11283" max="11283" width="6.42578125" style="936" customWidth="1"/>
    <col min="11284" max="11284" width="12.28515625" style="936" customWidth="1"/>
    <col min="11285" max="11285" width="0" style="936" hidden="1" customWidth="1"/>
    <col min="11286" max="11286" width="3.7109375" style="936" customWidth="1"/>
    <col min="11287" max="11287" width="11.140625" style="936" bestFit="1" customWidth="1"/>
    <col min="11288" max="11289" width="10.5703125" style="936"/>
    <col min="11290" max="11290" width="11.140625" style="936" customWidth="1"/>
    <col min="11291" max="11520" width="10.5703125" style="936"/>
    <col min="11521" max="11528" width="0" style="936" hidden="1" customWidth="1"/>
    <col min="11529" max="11529" width="3.7109375" style="936" customWidth="1"/>
    <col min="11530" max="11530" width="3.85546875" style="936" customWidth="1"/>
    <col min="11531" max="11531" width="3.7109375" style="936" customWidth="1"/>
    <col min="11532" max="11532" width="12.7109375" style="936" customWidth="1"/>
    <col min="11533" max="11533" width="52.7109375" style="936" customWidth="1"/>
    <col min="11534" max="11537" width="0" style="936" hidden="1" customWidth="1"/>
    <col min="11538" max="11538" width="12.28515625" style="936" customWidth="1"/>
    <col min="11539" max="11539" width="6.42578125" style="936" customWidth="1"/>
    <col min="11540" max="11540" width="12.28515625" style="936" customWidth="1"/>
    <col min="11541" max="11541" width="0" style="936" hidden="1" customWidth="1"/>
    <col min="11542" max="11542" width="3.7109375" style="936" customWidth="1"/>
    <col min="11543" max="11543" width="11.140625" style="936" bestFit="1" customWidth="1"/>
    <col min="11544" max="11545" width="10.5703125" style="936"/>
    <col min="11546" max="11546" width="11.140625" style="936" customWidth="1"/>
    <col min="11547" max="11776" width="10.5703125" style="936"/>
    <col min="11777" max="11784" width="0" style="936" hidden="1" customWidth="1"/>
    <col min="11785" max="11785" width="3.7109375" style="936" customWidth="1"/>
    <col min="11786" max="11786" width="3.85546875" style="936" customWidth="1"/>
    <col min="11787" max="11787" width="3.7109375" style="936" customWidth="1"/>
    <col min="11788" max="11788" width="12.7109375" style="936" customWidth="1"/>
    <col min="11789" max="11789" width="52.7109375" style="936" customWidth="1"/>
    <col min="11790" max="11793" width="0" style="936" hidden="1" customWidth="1"/>
    <col min="11794" max="11794" width="12.28515625" style="936" customWidth="1"/>
    <col min="11795" max="11795" width="6.42578125" style="936" customWidth="1"/>
    <col min="11796" max="11796" width="12.28515625" style="936" customWidth="1"/>
    <col min="11797" max="11797" width="0" style="936" hidden="1" customWidth="1"/>
    <col min="11798" max="11798" width="3.7109375" style="936" customWidth="1"/>
    <col min="11799" max="11799" width="11.140625" style="936" bestFit="1" customWidth="1"/>
    <col min="11800" max="11801" width="10.5703125" style="936"/>
    <col min="11802" max="11802" width="11.140625" style="936" customWidth="1"/>
    <col min="11803" max="12032" width="10.5703125" style="936"/>
    <col min="12033" max="12040" width="0" style="936" hidden="1" customWidth="1"/>
    <col min="12041" max="12041" width="3.7109375" style="936" customWidth="1"/>
    <col min="12042" max="12042" width="3.85546875" style="936" customWidth="1"/>
    <col min="12043" max="12043" width="3.7109375" style="936" customWidth="1"/>
    <col min="12044" max="12044" width="12.7109375" style="936" customWidth="1"/>
    <col min="12045" max="12045" width="52.7109375" style="936" customWidth="1"/>
    <col min="12046" max="12049" width="0" style="936" hidden="1" customWidth="1"/>
    <col min="12050" max="12050" width="12.28515625" style="936" customWidth="1"/>
    <col min="12051" max="12051" width="6.42578125" style="936" customWidth="1"/>
    <col min="12052" max="12052" width="12.28515625" style="936" customWidth="1"/>
    <col min="12053" max="12053" width="0" style="936" hidden="1" customWidth="1"/>
    <col min="12054" max="12054" width="3.7109375" style="936" customWidth="1"/>
    <col min="12055" max="12055" width="11.140625" style="936" bestFit="1" customWidth="1"/>
    <col min="12056" max="12057" width="10.5703125" style="936"/>
    <col min="12058" max="12058" width="11.140625" style="936" customWidth="1"/>
    <col min="12059" max="12288" width="10.5703125" style="936"/>
    <col min="12289" max="12296" width="0" style="936" hidden="1" customWidth="1"/>
    <col min="12297" max="12297" width="3.7109375" style="936" customWidth="1"/>
    <col min="12298" max="12298" width="3.85546875" style="936" customWidth="1"/>
    <col min="12299" max="12299" width="3.7109375" style="936" customWidth="1"/>
    <col min="12300" max="12300" width="12.7109375" style="936" customWidth="1"/>
    <col min="12301" max="12301" width="52.7109375" style="936" customWidth="1"/>
    <col min="12302" max="12305" width="0" style="936" hidden="1" customWidth="1"/>
    <col min="12306" max="12306" width="12.28515625" style="936" customWidth="1"/>
    <col min="12307" max="12307" width="6.42578125" style="936" customWidth="1"/>
    <col min="12308" max="12308" width="12.28515625" style="936" customWidth="1"/>
    <col min="12309" max="12309" width="0" style="936" hidden="1" customWidth="1"/>
    <col min="12310" max="12310" width="3.7109375" style="936" customWidth="1"/>
    <col min="12311" max="12311" width="11.140625" style="936" bestFit="1" customWidth="1"/>
    <col min="12312" max="12313" width="10.5703125" style="936"/>
    <col min="12314" max="12314" width="11.140625" style="936" customWidth="1"/>
    <col min="12315" max="12544" width="10.5703125" style="936"/>
    <col min="12545" max="12552" width="0" style="936" hidden="1" customWidth="1"/>
    <col min="12553" max="12553" width="3.7109375" style="936" customWidth="1"/>
    <col min="12554" max="12554" width="3.85546875" style="936" customWidth="1"/>
    <col min="12555" max="12555" width="3.7109375" style="936" customWidth="1"/>
    <col min="12556" max="12556" width="12.7109375" style="936" customWidth="1"/>
    <col min="12557" max="12557" width="52.7109375" style="936" customWidth="1"/>
    <col min="12558" max="12561" width="0" style="936" hidden="1" customWidth="1"/>
    <col min="12562" max="12562" width="12.28515625" style="936" customWidth="1"/>
    <col min="12563" max="12563" width="6.42578125" style="936" customWidth="1"/>
    <col min="12564" max="12564" width="12.28515625" style="936" customWidth="1"/>
    <col min="12565" max="12565" width="0" style="936" hidden="1" customWidth="1"/>
    <col min="12566" max="12566" width="3.7109375" style="936" customWidth="1"/>
    <col min="12567" max="12567" width="11.140625" style="936" bestFit="1" customWidth="1"/>
    <col min="12568" max="12569" width="10.5703125" style="936"/>
    <col min="12570" max="12570" width="11.140625" style="936" customWidth="1"/>
    <col min="12571" max="12800" width="10.5703125" style="936"/>
    <col min="12801" max="12808" width="0" style="936" hidden="1" customWidth="1"/>
    <col min="12809" max="12809" width="3.7109375" style="936" customWidth="1"/>
    <col min="12810" max="12810" width="3.85546875" style="936" customWidth="1"/>
    <col min="12811" max="12811" width="3.7109375" style="936" customWidth="1"/>
    <col min="12812" max="12812" width="12.7109375" style="936" customWidth="1"/>
    <col min="12813" max="12813" width="52.7109375" style="936" customWidth="1"/>
    <col min="12814" max="12817" width="0" style="936" hidden="1" customWidth="1"/>
    <col min="12818" max="12818" width="12.28515625" style="936" customWidth="1"/>
    <col min="12819" max="12819" width="6.42578125" style="936" customWidth="1"/>
    <col min="12820" max="12820" width="12.28515625" style="936" customWidth="1"/>
    <col min="12821" max="12821" width="0" style="936" hidden="1" customWidth="1"/>
    <col min="12822" max="12822" width="3.7109375" style="936" customWidth="1"/>
    <col min="12823" max="12823" width="11.140625" style="936" bestFit="1" customWidth="1"/>
    <col min="12824" max="12825" width="10.5703125" style="936"/>
    <col min="12826" max="12826" width="11.140625" style="936" customWidth="1"/>
    <col min="12827" max="13056" width="10.5703125" style="936"/>
    <col min="13057" max="13064" width="0" style="936" hidden="1" customWidth="1"/>
    <col min="13065" max="13065" width="3.7109375" style="936" customWidth="1"/>
    <col min="13066" max="13066" width="3.85546875" style="936" customWidth="1"/>
    <col min="13067" max="13067" width="3.7109375" style="936" customWidth="1"/>
    <col min="13068" max="13068" width="12.7109375" style="936" customWidth="1"/>
    <col min="13069" max="13069" width="52.7109375" style="936" customWidth="1"/>
    <col min="13070" max="13073" width="0" style="936" hidden="1" customWidth="1"/>
    <col min="13074" max="13074" width="12.28515625" style="936" customWidth="1"/>
    <col min="13075" max="13075" width="6.42578125" style="936" customWidth="1"/>
    <col min="13076" max="13076" width="12.28515625" style="936" customWidth="1"/>
    <col min="13077" max="13077" width="0" style="936" hidden="1" customWidth="1"/>
    <col min="13078" max="13078" width="3.7109375" style="936" customWidth="1"/>
    <col min="13079" max="13079" width="11.140625" style="936" bestFit="1" customWidth="1"/>
    <col min="13080" max="13081" width="10.5703125" style="936"/>
    <col min="13082" max="13082" width="11.140625" style="936" customWidth="1"/>
    <col min="13083" max="13312" width="10.5703125" style="936"/>
    <col min="13313" max="13320" width="0" style="936" hidden="1" customWidth="1"/>
    <col min="13321" max="13321" width="3.7109375" style="936" customWidth="1"/>
    <col min="13322" max="13322" width="3.85546875" style="936" customWidth="1"/>
    <col min="13323" max="13323" width="3.7109375" style="936" customWidth="1"/>
    <col min="13324" max="13324" width="12.7109375" style="936" customWidth="1"/>
    <col min="13325" max="13325" width="52.7109375" style="936" customWidth="1"/>
    <col min="13326" max="13329" width="0" style="936" hidden="1" customWidth="1"/>
    <col min="13330" max="13330" width="12.28515625" style="936" customWidth="1"/>
    <col min="13331" max="13331" width="6.42578125" style="936" customWidth="1"/>
    <col min="13332" max="13332" width="12.28515625" style="936" customWidth="1"/>
    <col min="13333" max="13333" width="0" style="936" hidden="1" customWidth="1"/>
    <col min="13334" max="13334" width="3.7109375" style="936" customWidth="1"/>
    <col min="13335" max="13335" width="11.140625" style="936" bestFit="1" customWidth="1"/>
    <col min="13336" max="13337" width="10.5703125" style="936"/>
    <col min="13338" max="13338" width="11.140625" style="936" customWidth="1"/>
    <col min="13339" max="13568" width="10.5703125" style="936"/>
    <col min="13569" max="13576" width="0" style="936" hidden="1" customWidth="1"/>
    <col min="13577" max="13577" width="3.7109375" style="936" customWidth="1"/>
    <col min="13578" max="13578" width="3.85546875" style="936" customWidth="1"/>
    <col min="13579" max="13579" width="3.7109375" style="936" customWidth="1"/>
    <col min="13580" max="13580" width="12.7109375" style="936" customWidth="1"/>
    <col min="13581" max="13581" width="52.7109375" style="936" customWidth="1"/>
    <col min="13582" max="13585" width="0" style="936" hidden="1" customWidth="1"/>
    <col min="13586" max="13586" width="12.28515625" style="936" customWidth="1"/>
    <col min="13587" max="13587" width="6.42578125" style="936" customWidth="1"/>
    <col min="13588" max="13588" width="12.28515625" style="936" customWidth="1"/>
    <col min="13589" max="13589" width="0" style="936" hidden="1" customWidth="1"/>
    <col min="13590" max="13590" width="3.7109375" style="936" customWidth="1"/>
    <col min="13591" max="13591" width="11.140625" style="936" bestFit="1" customWidth="1"/>
    <col min="13592" max="13593" width="10.5703125" style="936"/>
    <col min="13594" max="13594" width="11.140625" style="936" customWidth="1"/>
    <col min="13595" max="13824" width="10.5703125" style="936"/>
    <col min="13825" max="13832" width="0" style="936" hidden="1" customWidth="1"/>
    <col min="13833" max="13833" width="3.7109375" style="936" customWidth="1"/>
    <col min="13834" max="13834" width="3.85546875" style="936" customWidth="1"/>
    <col min="13835" max="13835" width="3.7109375" style="936" customWidth="1"/>
    <col min="13836" max="13836" width="12.7109375" style="936" customWidth="1"/>
    <col min="13837" max="13837" width="52.7109375" style="936" customWidth="1"/>
    <col min="13838" max="13841" width="0" style="936" hidden="1" customWidth="1"/>
    <col min="13842" max="13842" width="12.28515625" style="936" customWidth="1"/>
    <col min="13843" max="13843" width="6.42578125" style="936" customWidth="1"/>
    <col min="13844" max="13844" width="12.28515625" style="936" customWidth="1"/>
    <col min="13845" max="13845" width="0" style="936" hidden="1" customWidth="1"/>
    <col min="13846" max="13846" width="3.7109375" style="936" customWidth="1"/>
    <col min="13847" max="13847" width="11.140625" style="936" bestFit="1" customWidth="1"/>
    <col min="13848" max="13849" width="10.5703125" style="936"/>
    <col min="13850" max="13850" width="11.140625" style="936" customWidth="1"/>
    <col min="13851" max="14080" width="10.5703125" style="936"/>
    <col min="14081" max="14088" width="0" style="936" hidden="1" customWidth="1"/>
    <col min="14089" max="14089" width="3.7109375" style="936" customWidth="1"/>
    <col min="14090" max="14090" width="3.85546875" style="936" customWidth="1"/>
    <col min="14091" max="14091" width="3.7109375" style="936" customWidth="1"/>
    <col min="14092" max="14092" width="12.7109375" style="936" customWidth="1"/>
    <col min="14093" max="14093" width="52.7109375" style="936" customWidth="1"/>
    <col min="14094" max="14097" width="0" style="936" hidden="1" customWidth="1"/>
    <col min="14098" max="14098" width="12.28515625" style="936" customWidth="1"/>
    <col min="14099" max="14099" width="6.42578125" style="936" customWidth="1"/>
    <col min="14100" max="14100" width="12.28515625" style="936" customWidth="1"/>
    <col min="14101" max="14101" width="0" style="936" hidden="1" customWidth="1"/>
    <col min="14102" max="14102" width="3.7109375" style="936" customWidth="1"/>
    <col min="14103" max="14103" width="11.140625" style="936" bestFit="1" customWidth="1"/>
    <col min="14104" max="14105" width="10.5703125" style="936"/>
    <col min="14106" max="14106" width="11.140625" style="936" customWidth="1"/>
    <col min="14107" max="14336" width="10.5703125" style="936"/>
    <col min="14337" max="14344" width="0" style="936" hidden="1" customWidth="1"/>
    <col min="14345" max="14345" width="3.7109375" style="936" customWidth="1"/>
    <col min="14346" max="14346" width="3.85546875" style="936" customWidth="1"/>
    <col min="14347" max="14347" width="3.7109375" style="936" customWidth="1"/>
    <col min="14348" max="14348" width="12.7109375" style="936" customWidth="1"/>
    <col min="14349" max="14349" width="52.7109375" style="936" customWidth="1"/>
    <col min="14350" max="14353" width="0" style="936" hidden="1" customWidth="1"/>
    <col min="14354" max="14354" width="12.28515625" style="936" customWidth="1"/>
    <col min="14355" max="14355" width="6.42578125" style="936" customWidth="1"/>
    <col min="14356" max="14356" width="12.28515625" style="936" customWidth="1"/>
    <col min="14357" max="14357" width="0" style="936" hidden="1" customWidth="1"/>
    <col min="14358" max="14358" width="3.7109375" style="936" customWidth="1"/>
    <col min="14359" max="14359" width="11.140625" style="936" bestFit="1" customWidth="1"/>
    <col min="14360" max="14361" width="10.5703125" style="936"/>
    <col min="14362" max="14362" width="11.140625" style="936" customWidth="1"/>
    <col min="14363" max="14592" width="10.5703125" style="936"/>
    <col min="14593" max="14600" width="0" style="936" hidden="1" customWidth="1"/>
    <col min="14601" max="14601" width="3.7109375" style="936" customWidth="1"/>
    <col min="14602" max="14602" width="3.85546875" style="936" customWidth="1"/>
    <col min="14603" max="14603" width="3.7109375" style="936" customWidth="1"/>
    <col min="14604" max="14604" width="12.7109375" style="936" customWidth="1"/>
    <col min="14605" max="14605" width="52.7109375" style="936" customWidth="1"/>
    <col min="14606" max="14609" width="0" style="936" hidden="1" customWidth="1"/>
    <col min="14610" max="14610" width="12.28515625" style="936" customWidth="1"/>
    <col min="14611" max="14611" width="6.42578125" style="936" customWidth="1"/>
    <col min="14612" max="14612" width="12.28515625" style="936" customWidth="1"/>
    <col min="14613" max="14613" width="0" style="936" hidden="1" customWidth="1"/>
    <col min="14614" max="14614" width="3.7109375" style="936" customWidth="1"/>
    <col min="14615" max="14615" width="11.140625" style="936" bestFit="1" customWidth="1"/>
    <col min="14616" max="14617" width="10.5703125" style="936"/>
    <col min="14618" max="14618" width="11.140625" style="936" customWidth="1"/>
    <col min="14619" max="14848" width="10.5703125" style="936"/>
    <col min="14849" max="14856" width="0" style="936" hidden="1" customWidth="1"/>
    <col min="14857" max="14857" width="3.7109375" style="936" customWidth="1"/>
    <col min="14858" max="14858" width="3.85546875" style="936" customWidth="1"/>
    <col min="14859" max="14859" width="3.7109375" style="936" customWidth="1"/>
    <col min="14860" max="14860" width="12.7109375" style="936" customWidth="1"/>
    <col min="14861" max="14861" width="52.7109375" style="936" customWidth="1"/>
    <col min="14862" max="14865" width="0" style="936" hidden="1" customWidth="1"/>
    <col min="14866" max="14866" width="12.28515625" style="936" customWidth="1"/>
    <col min="14867" max="14867" width="6.42578125" style="936" customWidth="1"/>
    <col min="14868" max="14868" width="12.28515625" style="936" customWidth="1"/>
    <col min="14869" max="14869" width="0" style="936" hidden="1" customWidth="1"/>
    <col min="14870" max="14870" width="3.7109375" style="936" customWidth="1"/>
    <col min="14871" max="14871" width="11.140625" style="936" bestFit="1" customWidth="1"/>
    <col min="14872" max="14873" width="10.5703125" style="936"/>
    <col min="14874" max="14874" width="11.140625" style="936" customWidth="1"/>
    <col min="14875" max="15104" width="10.5703125" style="936"/>
    <col min="15105" max="15112" width="0" style="936" hidden="1" customWidth="1"/>
    <col min="15113" max="15113" width="3.7109375" style="936" customWidth="1"/>
    <col min="15114" max="15114" width="3.85546875" style="936" customWidth="1"/>
    <col min="15115" max="15115" width="3.7109375" style="936" customWidth="1"/>
    <col min="15116" max="15116" width="12.7109375" style="936" customWidth="1"/>
    <col min="15117" max="15117" width="52.7109375" style="936" customWidth="1"/>
    <col min="15118" max="15121" width="0" style="936" hidden="1" customWidth="1"/>
    <col min="15122" max="15122" width="12.28515625" style="936" customWidth="1"/>
    <col min="15123" max="15123" width="6.42578125" style="936" customWidth="1"/>
    <col min="15124" max="15124" width="12.28515625" style="936" customWidth="1"/>
    <col min="15125" max="15125" width="0" style="936" hidden="1" customWidth="1"/>
    <col min="15126" max="15126" width="3.7109375" style="936" customWidth="1"/>
    <col min="15127" max="15127" width="11.140625" style="936" bestFit="1" customWidth="1"/>
    <col min="15128" max="15129" width="10.5703125" style="936"/>
    <col min="15130" max="15130" width="11.140625" style="936" customWidth="1"/>
    <col min="15131" max="15360" width="10.5703125" style="936"/>
    <col min="15361" max="15368" width="0" style="936" hidden="1" customWidth="1"/>
    <col min="15369" max="15369" width="3.7109375" style="936" customWidth="1"/>
    <col min="15370" max="15370" width="3.85546875" style="936" customWidth="1"/>
    <col min="15371" max="15371" width="3.7109375" style="936" customWidth="1"/>
    <col min="15372" max="15372" width="12.7109375" style="936" customWidth="1"/>
    <col min="15373" max="15373" width="52.7109375" style="936" customWidth="1"/>
    <col min="15374" max="15377" width="0" style="936" hidden="1" customWidth="1"/>
    <col min="15378" max="15378" width="12.28515625" style="936" customWidth="1"/>
    <col min="15379" max="15379" width="6.42578125" style="936" customWidth="1"/>
    <col min="15380" max="15380" width="12.28515625" style="936" customWidth="1"/>
    <col min="15381" max="15381" width="0" style="936" hidden="1" customWidth="1"/>
    <col min="15382" max="15382" width="3.7109375" style="936" customWidth="1"/>
    <col min="15383" max="15383" width="11.140625" style="936" bestFit="1" customWidth="1"/>
    <col min="15384" max="15385" width="10.5703125" style="936"/>
    <col min="15386" max="15386" width="11.140625" style="936" customWidth="1"/>
    <col min="15387" max="15616" width="10.5703125" style="936"/>
    <col min="15617" max="15624" width="0" style="936" hidden="1" customWidth="1"/>
    <col min="15625" max="15625" width="3.7109375" style="936" customWidth="1"/>
    <col min="15626" max="15626" width="3.85546875" style="936" customWidth="1"/>
    <col min="15627" max="15627" width="3.7109375" style="936" customWidth="1"/>
    <col min="15628" max="15628" width="12.7109375" style="936" customWidth="1"/>
    <col min="15629" max="15629" width="52.7109375" style="936" customWidth="1"/>
    <col min="15630" max="15633" width="0" style="936" hidden="1" customWidth="1"/>
    <col min="15634" max="15634" width="12.28515625" style="936" customWidth="1"/>
    <col min="15635" max="15635" width="6.42578125" style="936" customWidth="1"/>
    <col min="15636" max="15636" width="12.28515625" style="936" customWidth="1"/>
    <col min="15637" max="15637" width="0" style="936" hidden="1" customWidth="1"/>
    <col min="15638" max="15638" width="3.7109375" style="936" customWidth="1"/>
    <col min="15639" max="15639" width="11.140625" style="936" bestFit="1" customWidth="1"/>
    <col min="15640" max="15641" width="10.5703125" style="936"/>
    <col min="15642" max="15642" width="11.140625" style="936" customWidth="1"/>
    <col min="15643" max="15872" width="10.5703125" style="936"/>
    <col min="15873" max="15880" width="0" style="936" hidden="1" customWidth="1"/>
    <col min="15881" max="15881" width="3.7109375" style="936" customWidth="1"/>
    <col min="15882" max="15882" width="3.85546875" style="936" customWidth="1"/>
    <col min="15883" max="15883" width="3.7109375" style="936" customWidth="1"/>
    <col min="15884" max="15884" width="12.7109375" style="936" customWidth="1"/>
    <col min="15885" max="15885" width="52.7109375" style="936" customWidth="1"/>
    <col min="15886" max="15889" width="0" style="936" hidden="1" customWidth="1"/>
    <col min="15890" max="15890" width="12.28515625" style="936" customWidth="1"/>
    <col min="15891" max="15891" width="6.42578125" style="936" customWidth="1"/>
    <col min="15892" max="15892" width="12.28515625" style="936" customWidth="1"/>
    <col min="15893" max="15893" width="0" style="936" hidden="1" customWidth="1"/>
    <col min="15894" max="15894" width="3.7109375" style="936" customWidth="1"/>
    <col min="15895" max="15895" width="11.140625" style="936" bestFit="1" customWidth="1"/>
    <col min="15896" max="15897" width="10.5703125" style="936"/>
    <col min="15898" max="15898" width="11.140625" style="936" customWidth="1"/>
    <col min="15899" max="16128" width="10.5703125" style="936"/>
    <col min="16129" max="16136" width="0" style="936" hidden="1" customWidth="1"/>
    <col min="16137" max="16137" width="3.7109375" style="936" customWidth="1"/>
    <col min="16138" max="16138" width="3.85546875" style="936" customWidth="1"/>
    <col min="16139" max="16139" width="3.7109375" style="936" customWidth="1"/>
    <col min="16140" max="16140" width="12.7109375" style="936" customWidth="1"/>
    <col min="16141" max="16141" width="52.7109375" style="936" customWidth="1"/>
    <col min="16142" max="16145" width="0" style="936" hidden="1" customWidth="1"/>
    <col min="16146" max="16146" width="12.28515625" style="936" customWidth="1"/>
    <col min="16147" max="16147" width="6.42578125" style="936" customWidth="1"/>
    <col min="16148" max="16148" width="12.28515625" style="936" customWidth="1"/>
    <col min="16149" max="16149" width="0" style="936" hidden="1" customWidth="1"/>
    <col min="16150" max="16150" width="3.7109375" style="936" customWidth="1"/>
    <col min="16151" max="16151" width="11.140625" style="936" bestFit="1" customWidth="1"/>
    <col min="16152" max="16153" width="10.5703125" style="936"/>
    <col min="16154" max="16154" width="11.140625" style="936" customWidth="1"/>
    <col min="16155" max="16384" width="10.5703125" style="936"/>
  </cols>
  <sheetData>
    <row r="1" spans="1:34" hidden="1">
      <c r="Q1" s="729"/>
      <c r="R1" s="729"/>
    </row>
    <row r="2" spans="1:34" hidden="1">
      <c r="U2" s="729"/>
    </row>
    <row r="3" spans="1:34" hidden="1"/>
    <row r="4" spans="1:34" ht="3" customHeight="1">
      <c r="J4" s="941"/>
      <c r="K4" s="941"/>
      <c r="L4" s="937"/>
      <c r="M4" s="937"/>
      <c r="N4" s="937"/>
      <c r="O4" s="944"/>
      <c r="P4" s="944"/>
      <c r="Q4" s="944"/>
      <c r="R4" s="944"/>
      <c r="S4" s="944"/>
      <c r="T4" s="944"/>
      <c r="U4" s="944"/>
    </row>
    <row r="5" spans="1:34" ht="26.1" customHeight="1">
      <c r="J5" s="941"/>
      <c r="K5" s="941"/>
      <c r="L5" s="1286" t="s">
        <v>717</v>
      </c>
      <c r="M5" s="1286"/>
      <c r="N5" s="1286"/>
      <c r="O5" s="1286"/>
      <c r="P5" s="1286"/>
      <c r="Q5" s="1286"/>
      <c r="R5" s="1286"/>
      <c r="S5" s="1286"/>
      <c r="T5" s="1286"/>
      <c r="U5" s="631"/>
    </row>
    <row r="6" spans="1:34" ht="3" customHeight="1">
      <c r="J6" s="941"/>
      <c r="K6" s="941"/>
      <c r="L6" s="937"/>
      <c r="M6" s="937"/>
      <c r="N6" s="937"/>
      <c r="O6" s="716"/>
      <c r="P6" s="716"/>
      <c r="Q6" s="716"/>
      <c r="R6" s="716"/>
      <c r="S6" s="716"/>
      <c r="T6" s="716"/>
      <c r="U6" s="716"/>
      <c r="V6" s="944"/>
    </row>
    <row r="7" spans="1:34"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4" s="953" customFormat="1" ht="18.75">
      <c r="A8" s="959"/>
      <c r="B8" s="959"/>
      <c r="C8" s="959"/>
      <c r="D8" s="959"/>
      <c r="E8" s="959"/>
      <c r="F8" s="959"/>
      <c r="G8" s="959"/>
      <c r="H8" s="959"/>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728"/>
      <c r="V8" s="728"/>
      <c r="W8" s="487"/>
      <c r="X8" s="959"/>
      <c r="Y8" s="959"/>
      <c r="Z8" s="959"/>
      <c r="AA8" s="959"/>
      <c r="AB8" s="959"/>
      <c r="AC8" s="959"/>
      <c r="AD8" s="959"/>
      <c r="AE8" s="959"/>
      <c r="AF8" s="959"/>
      <c r="AG8" s="959"/>
      <c r="AH8" s="959"/>
    </row>
    <row r="9" spans="1:34" s="953" customFormat="1" ht="22.5">
      <c r="A9" s="959"/>
      <c r="B9" s="959"/>
      <c r="C9" s="959"/>
      <c r="D9" s="959"/>
      <c r="E9" s="959"/>
      <c r="F9" s="959"/>
      <c r="G9" s="959"/>
      <c r="H9" s="959"/>
      <c r="L9" s="722"/>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728"/>
      <c r="V9" s="728"/>
      <c r="W9" s="487"/>
      <c r="X9" s="959"/>
      <c r="Y9" s="959"/>
      <c r="Z9" s="959"/>
      <c r="AA9" s="959"/>
      <c r="AB9" s="959"/>
      <c r="AC9" s="959"/>
      <c r="AD9" s="959"/>
      <c r="AE9" s="959"/>
      <c r="AF9" s="959"/>
      <c r="AG9" s="959"/>
      <c r="AH9" s="959"/>
    </row>
    <row r="10" spans="1:34"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4" s="953" customFormat="1" ht="11.25" hidden="1">
      <c r="A11" s="959"/>
      <c r="B11" s="959"/>
      <c r="C11" s="959"/>
      <c r="D11" s="959"/>
      <c r="E11" s="959"/>
      <c r="F11" s="959"/>
      <c r="G11" s="959"/>
      <c r="H11" s="959"/>
      <c r="L11" s="1287"/>
      <c r="M11" s="1287"/>
      <c r="N11" s="970"/>
      <c r="O11" s="728"/>
      <c r="P11" s="728"/>
      <c r="Q11" s="728"/>
      <c r="R11" s="728"/>
      <c r="S11" s="728"/>
      <c r="T11" s="728"/>
      <c r="U11" s="957" t="s">
        <v>370</v>
      </c>
      <c r="X11" s="959"/>
      <c r="Y11" s="959"/>
      <c r="Z11" s="959"/>
      <c r="AA11" s="959"/>
      <c r="AB11" s="959"/>
      <c r="AC11" s="959"/>
      <c r="AD11" s="959"/>
      <c r="AE11" s="959"/>
      <c r="AF11" s="959"/>
      <c r="AG11" s="959"/>
      <c r="AH11" s="959"/>
    </row>
    <row r="12" spans="1:34">
      <c r="J12" s="941"/>
      <c r="K12" s="941"/>
      <c r="L12" s="937"/>
      <c r="M12" s="937"/>
      <c r="N12" s="470"/>
      <c r="O12" s="1294"/>
      <c r="P12" s="1294"/>
      <c r="Q12" s="1294"/>
      <c r="R12" s="1294"/>
      <c r="S12" s="1294"/>
      <c r="T12" s="1294"/>
      <c r="U12" s="1294"/>
    </row>
    <row r="13" spans="1:34">
      <c r="J13" s="941"/>
      <c r="K13" s="941"/>
      <c r="L13" s="1217" t="s">
        <v>444</v>
      </c>
      <c r="M13" s="1217"/>
      <c r="N13" s="1217"/>
      <c r="O13" s="1217"/>
      <c r="P13" s="1217"/>
      <c r="Q13" s="1217"/>
      <c r="R13" s="1217"/>
      <c r="S13" s="1217"/>
      <c r="T13" s="1217"/>
      <c r="U13" s="1217"/>
      <c r="V13" s="1217"/>
      <c r="W13" s="1217" t="s">
        <v>445</v>
      </c>
    </row>
    <row r="14" spans="1:34" ht="14.25" customHeight="1">
      <c r="J14" s="941"/>
      <c r="K14" s="941"/>
      <c r="L14" s="1300" t="s">
        <v>90</v>
      </c>
      <c r="M14" s="1300" t="s">
        <v>602</v>
      </c>
      <c r="N14" s="628"/>
      <c r="O14" s="1301" t="s">
        <v>604</v>
      </c>
      <c r="P14" s="1302"/>
      <c r="Q14" s="1302"/>
      <c r="R14" s="1302"/>
      <c r="S14" s="1302"/>
      <c r="T14" s="1303"/>
      <c r="U14" s="1283" t="s">
        <v>338</v>
      </c>
      <c r="V14" s="1297" t="s">
        <v>273</v>
      </c>
      <c r="W14" s="1217"/>
    </row>
    <row r="15" spans="1:34" ht="14.25" customHeight="1">
      <c r="J15" s="941"/>
      <c r="K15" s="941"/>
      <c r="L15" s="1300"/>
      <c r="M15" s="1300"/>
      <c r="N15" s="629"/>
      <c r="O15" s="1306" t="s">
        <v>578</v>
      </c>
      <c r="P15" s="1304" t="s">
        <v>269</v>
      </c>
      <c r="Q15" s="1305"/>
      <c r="R15" s="1280" t="s">
        <v>615</v>
      </c>
      <c r="S15" s="1281"/>
      <c r="T15" s="1282"/>
      <c r="U15" s="1284"/>
      <c r="V15" s="1298"/>
      <c r="W15" s="1217"/>
    </row>
    <row r="16" spans="1:34" ht="33.75" customHeight="1">
      <c r="J16" s="941"/>
      <c r="K16" s="941"/>
      <c r="L16" s="1300"/>
      <c r="M16" s="1300"/>
      <c r="N16" s="630"/>
      <c r="O16" s="1307"/>
      <c r="P16" s="717" t="s">
        <v>579</v>
      </c>
      <c r="Q16" s="717" t="s">
        <v>6</v>
      </c>
      <c r="R16" s="974" t="s">
        <v>272</v>
      </c>
      <c r="S16" s="1295" t="s">
        <v>271</v>
      </c>
      <c r="T16" s="1296"/>
      <c r="U16" s="1285"/>
      <c r="V16" s="1299"/>
      <c r="W16" s="1217"/>
    </row>
    <row r="17" spans="1:36">
      <c r="J17" s="941"/>
      <c r="K17" s="536">
        <v>1</v>
      </c>
      <c r="L17" s="614" t="s">
        <v>91</v>
      </c>
      <c r="M17" s="614" t="s">
        <v>47</v>
      </c>
      <c r="N17" s="616" t="str">
        <f ca="1">OFFSET(N17,0,-1)</f>
        <v>2</v>
      </c>
      <c r="O17" s="971">
        <f ca="1">OFFSET(O17,0,-1)+1</f>
        <v>3</v>
      </c>
      <c r="P17" s="971">
        <f ca="1">OFFSET(P17,0,-1)+1</f>
        <v>4</v>
      </c>
      <c r="Q17" s="971">
        <f ca="1">OFFSET(Q17,0,-1)+1</f>
        <v>5</v>
      </c>
      <c r="R17" s="971">
        <f ca="1">OFFSET(R17,0,-1)+1</f>
        <v>6</v>
      </c>
      <c r="S17" s="1288">
        <f ca="1">OFFSET(S17,0,-1)+1</f>
        <v>7</v>
      </c>
      <c r="T17" s="1288"/>
      <c r="U17" s="971">
        <f ca="1">OFFSET(U17,0,-2)+1</f>
        <v>8</v>
      </c>
      <c r="V17" s="616">
        <f ca="1">OFFSET(V17,0,-1)</f>
        <v>8</v>
      </c>
      <c r="W17" s="971">
        <f ca="1">OFFSET(W17,0,-1)+1</f>
        <v>9</v>
      </c>
    </row>
    <row r="18" spans="1:36" ht="22.5">
      <c r="A18" s="1271">
        <v>1</v>
      </c>
      <c r="B18" s="961"/>
      <c r="C18" s="961"/>
      <c r="D18" s="961"/>
      <c r="E18" s="927"/>
      <c r="F18" s="972"/>
      <c r="G18" s="972"/>
      <c r="H18" s="972"/>
      <c r="I18" s="929"/>
      <c r="J18" s="925"/>
      <c r="K18" s="909"/>
      <c r="L18" s="976">
        <f>mergeValue(A18)</f>
        <v>1</v>
      </c>
      <c r="M18" s="608" t="s">
        <v>19</v>
      </c>
      <c r="N18" s="613"/>
      <c r="O18" s="1272"/>
      <c r="P18" s="1272"/>
      <c r="Q18" s="1272"/>
      <c r="R18" s="1272"/>
      <c r="S18" s="1272"/>
      <c r="T18" s="1272"/>
      <c r="U18" s="1272"/>
      <c r="V18" s="1272"/>
      <c r="W18" s="1122" t="s">
        <v>718</v>
      </c>
      <c r="Y18" s="775"/>
      <c r="Z18" s="775" t="str">
        <f t="shared" ref="Z18:Z31" si="0">IF(M18="","",M18 )</f>
        <v>Наименование тарифа</v>
      </c>
      <c r="AA18" s="775"/>
      <c r="AB18" s="775"/>
      <c r="AC18" s="775"/>
      <c r="AI18" s="954"/>
      <c r="AJ18" s="954"/>
    </row>
    <row r="19" spans="1:36" ht="22.5">
      <c r="A19" s="1271"/>
      <c r="B19" s="1271">
        <v>1</v>
      </c>
      <c r="C19" s="961"/>
      <c r="D19" s="961"/>
      <c r="E19" s="972"/>
      <c r="F19" s="972"/>
      <c r="G19" s="972"/>
      <c r="H19" s="972"/>
      <c r="I19" s="967"/>
      <c r="J19" s="900"/>
      <c r="K19" s="903"/>
      <c r="L19" s="976" t="str">
        <f>mergeValue(A19) &amp;"."&amp; mergeValue(B19)</f>
        <v>1.1</v>
      </c>
      <c r="M19" s="656" t="s">
        <v>15</v>
      </c>
      <c r="N19" s="613"/>
      <c r="O19" s="1272"/>
      <c r="P19" s="1272"/>
      <c r="Q19" s="1272"/>
      <c r="R19" s="1272"/>
      <c r="S19" s="1272"/>
      <c r="T19" s="1272"/>
      <c r="U19" s="1272"/>
      <c r="V19" s="1272"/>
      <c r="W19" s="1122" t="s">
        <v>459</v>
      </c>
      <c r="Y19" s="775"/>
      <c r="Z19" s="775" t="str">
        <f t="shared" si="0"/>
        <v>Территория действия тарифа</v>
      </c>
      <c r="AA19" s="775"/>
      <c r="AB19" s="775"/>
      <c r="AC19" s="775"/>
      <c r="AI19" s="954"/>
      <c r="AJ19" s="954"/>
    </row>
    <row r="20" spans="1:36" ht="22.5">
      <c r="A20" s="1271"/>
      <c r="B20" s="1271"/>
      <c r="C20" s="1271">
        <v>1</v>
      </c>
      <c r="D20" s="961"/>
      <c r="E20" s="972"/>
      <c r="F20" s="972"/>
      <c r="G20" s="972"/>
      <c r="H20" s="972"/>
      <c r="I20" s="908"/>
      <c r="J20" s="900"/>
      <c r="K20" s="903"/>
      <c r="L20" s="976" t="str">
        <f>mergeValue(A20) &amp;"."&amp; mergeValue(B20)&amp;"."&amp; mergeValue(C20)</f>
        <v>1.1.1</v>
      </c>
      <c r="M20" s="657" t="s">
        <v>7</v>
      </c>
      <c r="N20" s="613"/>
      <c r="O20" s="1272"/>
      <c r="P20" s="1272"/>
      <c r="Q20" s="1272"/>
      <c r="R20" s="1272"/>
      <c r="S20" s="1272"/>
      <c r="T20" s="1272"/>
      <c r="U20" s="1272"/>
      <c r="V20" s="1272"/>
      <c r="W20" s="1122" t="s">
        <v>600</v>
      </c>
      <c r="Y20" s="775"/>
      <c r="Z20" s="775" t="str">
        <f t="shared" si="0"/>
        <v xml:space="preserve">Наименование системы теплоснабжения </v>
      </c>
      <c r="AA20" s="775"/>
      <c r="AB20" s="775"/>
      <c r="AC20" s="775"/>
      <c r="AI20" s="954"/>
      <c r="AJ20" s="954"/>
    </row>
    <row r="21" spans="1:36" ht="22.5">
      <c r="A21" s="1271"/>
      <c r="B21" s="1271"/>
      <c r="C21" s="1271"/>
      <c r="D21" s="1271">
        <v>1</v>
      </c>
      <c r="E21" s="972"/>
      <c r="F21" s="972"/>
      <c r="G21" s="972"/>
      <c r="H21" s="972"/>
      <c r="I21" s="908"/>
      <c r="J21" s="900"/>
      <c r="K21" s="903"/>
      <c r="L21" s="976" t="str">
        <f>mergeValue(A21) &amp;"."&amp; mergeValue(B21)&amp;"."&amp; mergeValue(C21)&amp;"."&amp; mergeValue(D21)</f>
        <v>1.1.1.1</v>
      </c>
      <c r="M21" s="658" t="s">
        <v>21</v>
      </c>
      <c r="N21" s="613"/>
      <c r="O21" s="1272"/>
      <c r="P21" s="1272"/>
      <c r="Q21" s="1272"/>
      <c r="R21" s="1272"/>
      <c r="S21" s="1272"/>
      <c r="T21" s="1272"/>
      <c r="U21" s="1272"/>
      <c r="V21" s="1272"/>
      <c r="W21" s="1122" t="s">
        <v>601</v>
      </c>
      <c r="Y21" s="775"/>
      <c r="Z21" s="775" t="str">
        <f t="shared" si="0"/>
        <v xml:space="preserve">Источник тепловой энергии  </v>
      </c>
      <c r="AA21" s="775"/>
      <c r="AB21" s="775"/>
      <c r="AC21" s="775"/>
      <c r="AI21" s="954"/>
      <c r="AJ21" s="954"/>
    </row>
    <row r="22" spans="1:36" ht="78.75">
      <c r="A22" s="1271"/>
      <c r="B22" s="1271"/>
      <c r="C22" s="1271"/>
      <c r="D22" s="1271"/>
      <c r="E22" s="1271">
        <v>1</v>
      </c>
      <c r="F22" s="972"/>
      <c r="G22" s="972"/>
      <c r="H22" s="961">
        <v>1</v>
      </c>
      <c r="I22" s="1271">
        <v>1</v>
      </c>
      <c r="J22" s="972"/>
      <c r="K22" s="911"/>
      <c r="L22" s="976" t="str">
        <f>mergeValue(A22) &amp;"."&amp; mergeValue(B22)&amp;"."&amp; mergeValue(C22)&amp;"."&amp; mergeValue(D22)&amp;"."&amp; mergeValue(E22)</f>
        <v>1.1.1.1.1</v>
      </c>
      <c r="M22" s="522" t="s">
        <v>8</v>
      </c>
      <c r="N22" s="613"/>
      <c r="O22" s="1273"/>
      <c r="P22" s="1273"/>
      <c r="Q22" s="1273"/>
      <c r="R22" s="1273"/>
      <c r="S22" s="1273"/>
      <c r="T22" s="1273"/>
      <c r="U22" s="1273"/>
      <c r="V22" s="1273"/>
      <c r="W22" s="1122" t="s">
        <v>719</v>
      </c>
      <c r="Y22" s="775"/>
      <c r="Z22" s="775" t="str">
        <f t="shared" si="0"/>
        <v>Схема подключения теплопотребляющей установки к коллектору источника тепловой энергии</v>
      </c>
      <c r="AA22" s="775"/>
      <c r="AB22" s="775"/>
      <c r="AC22" s="775"/>
      <c r="AI22" s="954"/>
      <c r="AJ22" s="954"/>
    </row>
    <row r="23" spans="1:36" ht="33.75">
      <c r="A23" s="1271"/>
      <c r="B23" s="1271"/>
      <c r="C23" s="1271"/>
      <c r="D23" s="1271"/>
      <c r="E23" s="1271"/>
      <c r="F23" s="1271">
        <v>1</v>
      </c>
      <c r="G23" s="961"/>
      <c r="H23" s="961"/>
      <c r="I23" s="1271"/>
      <c r="J23" s="1271">
        <v>1</v>
      </c>
      <c r="K23" s="912"/>
      <c r="L23" s="976" t="str">
        <f>mergeValue(A23) &amp;"."&amp; mergeValue(B23)&amp;"."&amp; mergeValue(C23)&amp;"."&amp; mergeValue(D23)&amp;"."&amp; mergeValue(E23)&amp;"."&amp; mergeValue(F23)</f>
        <v>1.1.1.1.1.1</v>
      </c>
      <c r="M23" s="523" t="s">
        <v>9</v>
      </c>
      <c r="N23" s="613"/>
      <c r="O23" s="1274"/>
      <c r="P23" s="1275"/>
      <c r="Q23" s="1275"/>
      <c r="R23" s="1275"/>
      <c r="S23" s="1275"/>
      <c r="T23" s="1275"/>
      <c r="U23" s="1275"/>
      <c r="V23" s="1276"/>
      <c r="W23" s="1122" t="s">
        <v>720</v>
      </c>
      <c r="Y23" s="775"/>
      <c r="Z23" s="775" t="str">
        <f t="shared" si="0"/>
        <v>Группа потребителей</v>
      </c>
      <c r="AA23" s="775"/>
      <c r="AB23" s="775"/>
      <c r="AC23" s="775"/>
      <c r="AI23" s="954"/>
      <c r="AJ23" s="954"/>
    </row>
    <row r="24" spans="1:36" ht="122.1" customHeight="1">
      <c r="A24" s="1271"/>
      <c r="B24" s="1271"/>
      <c r="C24" s="1271"/>
      <c r="D24" s="1271"/>
      <c r="E24" s="1271"/>
      <c r="F24" s="1271"/>
      <c r="G24" s="961">
        <v>1</v>
      </c>
      <c r="H24" s="961"/>
      <c r="I24" s="1271"/>
      <c r="J24" s="1271"/>
      <c r="K24" s="912">
        <v>1</v>
      </c>
      <c r="L24" s="976" t="str">
        <f>mergeValue(A24) &amp;"."&amp; mergeValue(B24)&amp;"."&amp; mergeValue(C24)&amp;"."&amp; mergeValue(D24)&amp;"."&amp; mergeValue(E24)&amp;"."&amp; mergeValue(F24)&amp;"."&amp; mergeValue(G24)</f>
        <v>1.1.1.1.1.1.1</v>
      </c>
      <c r="M24" s="1081"/>
      <c r="N24" s="613"/>
      <c r="O24" s="724"/>
      <c r="P24" s="724"/>
      <c r="Q24" s="1033"/>
      <c r="R24" s="1278"/>
      <c r="S24" s="1279" t="s">
        <v>82</v>
      </c>
      <c r="T24" s="1278"/>
      <c r="U24" s="1279" t="s">
        <v>83</v>
      </c>
      <c r="V24" s="724"/>
      <c r="W24" s="1289" t="s">
        <v>721</v>
      </c>
      <c r="X24" s="954" t="str">
        <f>strCheckDate(O25:V25)</f>
        <v/>
      </c>
      <c r="Y24" s="775"/>
      <c r="Z24" s="775" t="str">
        <f t="shared" si="0"/>
        <v/>
      </c>
      <c r="AA24" s="775"/>
      <c r="AB24" s="775"/>
      <c r="AC24" s="775"/>
      <c r="AI24" s="954"/>
      <c r="AJ24" s="954"/>
    </row>
    <row r="25" spans="1:36" ht="11.25" hidden="1">
      <c r="A25" s="1271"/>
      <c r="B25" s="1271"/>
      <c r="C25" s="1271"/>
      <c r="D25" s="1271"/>
      <c r="E25" s="1271"/>
      <c r="F25" s="1271"/>
      <c r="G25" s="961"/>
      <c r="H25" s="961"/>
      <c r="I25" s="1271"/>
      <c r="J25" s="1271"/>
      <c r="K25" s="912"/>
      <c r="L25" s="750"/>
      <c r="M25" s="613"/>
      <c r="N25" s="613"/>
      <c r="O25" s="724"/>
      <c r="P25" s="724"/>
      <c r="Q25" s="730" t="str">
        <f>R24 &amp; "-" &amp; T24</f>
        <v>-</v>
      </c>
      <c r="R25" s="1278"/>
      <c r="S25" s="1279"/>
      <c r="T25" s="1278"/>
      <c r="U25" s="1279"/>
      <c r="V25" s="724"/>
      <c r="W25" s="1290"/>
      <c r="Y25" s="775"/>
      <c r="Z25" s="775" t="str">
        <f t="shared" si="0"/>
        <v/>
      </c>
      <c r="AA25" s="775"/>
      <c r="AB25" s="775"/>
      <c r="AC25" s="775"/>
      <c r="AI25" s="954"/>
      <c r="AJ25" s="954"/>
    </row>
    <row r="26" spans="1:36" ht="15" customHeight="1">
      <c r="A26" s="1271"/>
      <c r="B26" s="1271"/>
      <c r="C26" s="1271"/>
      <c r="D26" s="1271"/>
      <c r="E26" s="1271"/>
      <c r="F26" s="1271"/>
      <c r="G26" s="972"/>
      <c r="H26" s="961"/>
      <c r="I26" s="1271"/>
      <c r="J26" s="1271"/>
      <c r="K26" s="911"/>
      <c r="L26" s="652"/>
      <c r="M26" s="525" t="s">
        <v>24</v>
      </c>
      <c r="N26" s="952"/>
      <c r="O26" s="952"/>
      <c r="P26" s="952"/>
      <c r="Q26" s="952"/>
      <c r="R26" s="952"/>
      <c r="S26" s="952"/>
      <c r="T26" s="952"/>
      <c r="U26" s="952"/>
      <c r="V26" s="723"/>
      <c r="W26" s="1291"/>
      <c r="Y26" s="775"/>
      <c r="Z26" s="775" t="str">
        <f t="shared" si="0"/>
        <v>Добавить вид теплоносителя (параметры теплоносителя)</v>
      </c>
      <c r="AA26" s="775"/>
      <c r="AB26" s="775"/>
      <c r="AC26" s="775"/>
      <c r="AI26" s="954"/>
      <c r="AJ26" s="954"/>
    </row>
    <row r="27" spans="1:36" ht="15" customHeight="1">
      <c r="A27" s="1271"/>
      <c r="B27" s="1271"/>
      <c r="C27" s="1271"/>
      <c r="D27" s="1271"/>
      <c r="E27" s="1271"/>
      <c r="F27" s="972"/>
      <c r="G27" s="972"/>
      <c r="H27" s="961"/>
      <c r="I27" s="1271"/>
      <c r="J27" s="972"/>
      <c r="K27" s="911"/>
      <c r="L27" s="652"/>
      <c r="M27" s="524" t="s">
        <v>10</v>
      </c>
      <c r="N27" s="952"/>
      <c r="O27" s="952"/>
      <c r="P27" s="952"/>
      <c r="Q27" s="952"/>
      <c r="R27" s="952"/>
      <c r="S27" s="952"/>
      <c r="T27" s="952"/>
      <c r="U27" s="951"/>
      <c r="V27" s="952"/>
      <c r="W27" s="632"/>
      <c r="Y27" s="775"/>
      <c r="Z27" s="775" t="str">
        <f t="shared" si="0"/>
        <v>Добавить группу потребителей</v>
      </c>
      <c r="AA27" s="775"/>
      <c r="AB27" s="775"/>
      <c r="AC27" s="775"/>
      <c r="AI27" s="954"/>
      <c r="AJ27" s="954"/>
    </row>
    <row r="28" spans="1:36" ht="15" customHeight="1">
      <c r="A28" s="1271"/>
      <c r="B28" s="1271"/>
      <c r="C28" s="1271"/>
      <c r="D28" s="1271"/>
      <c r="E28" s="910"/>
      <c r="F28" s="972"/>
      <c r="G28" s="972"/>
      <c r="H28" s="972"/>
      <c r="I28" s="925"/>
      <c r="J28" s="940"/>
      <c r="K28" s="909"/>
      <c r="L28" s="652"/>
      <c r="M28" s="947" t="s">
        <v>11</v>
      </c>
      <c r="N28" s="952"/>
      <c r="O28" s="952"/>
      <c r="P28" s="952"/>
      <c r="Q28" s="952"/>
      <c r="R28" s="952"/>
      <c r="S28" s="952"/>
      <c r="T28" s="952"/>
      <c r="U28" s="951"/>
      <c r="V28" s="952"/>
      <c r="W28" s="632"/>
      <c r="Y28" s="775"/>
      <c r="Z28" s="775" t="str">
        <f t="shared" si="0"/>
        <v>Добавить схему подключения</v>
      </c>
      <c r="AA28" s="775"/>
      <c r="AB28" s="775"/>
      <c r="AC28" s="775"/>
      <c r="AI28" s="954"/>
      <c r="AJ28" s="954"/>
    </row>
    <row r="29" spans="1:36" ht="15" customHeight="1">
      <c r="A29" s="1271"/>
      <c r="B29" s="1271"/>
      <c r="C29" s="1271"/>
      <c r="D29" s="910"/>
      <c r="E29" s="910"/>
      <c r="F29" s="972"/>
      <c r="G29" s="972"/>
      <c r="H29" s="972"/>
      <c r="I29" s="925"/>
      <c r="J29" s="940"/>
      <c r="K29" s="909"/>
      <c r="L29" s="652"/>
      <c r="M29" s="946" t="s">
        <v>16</v>
      </c>
      <c r="N29" s="952"/>
      <c r="O29" s="952"/>
      <c r="P29" s="952"/>
      <c r="Q29" s="952"/>
      <c r="R29" s="952"/>
      <c r="S29" s="952"/>
      <c r="T29" s="952"/>
      <c r="U29" s="951"/>
      <c r="V29" s="952"/>
      <c r="W29" s="632"/>
      <c r="Y29" s="775"/>
      <c r="Z29" s="775" t="str">
        <f t="shared" si="0"/>
        <v>Добавить источник тепловой энергии</v>
      </c>
      <c r="AA29" s="775"/>
      <c r="AB29" s="775"/>
      <c r="AC29" s="775"/>
      <c r="AI29" s="954"/>
      <c r="AJ29" s="954"/>
    </row>
    <row r="30" spans="1:36" ht="15" customHeight="1">
      <c r="A30" s="1271"/>
      <c r="B30" s="1271"/>
      <c r="C30" s="910"/>
      <c r="D30" s="910"/>
      <c r="E30" s="910"/>
      <c r="F30" s="910"/>
      <c r="G30" s="915"/>
      <c r="H30" s="925"/>
      <c r="I30" s="913"/>
      <c r="J30" s="940"/>
      <c r="K30" s="914"/>
      <c r="L30" s="652"/>
      <c r="M30" s="945" t="s">
        <v>17</v>
      </c>
      <c r="N30" s="952"/>
      <c r="O30" s="952"/>
      <c r="P30" s="952"/>
      <c r="Q30" s="952"/>
      <c r="R30" s="952"/>
      <c r="S30" s="952"/>
      <c r="T30" s="952"/>
      <c r="U30" s="951"/>
      <c r="V30" s="952"/>
      <c r="W30" s="632"/>
      <c r="Y30" s="775"/>
      <c r="Z30" s="775" t="str">
        <f t="shared" si="0"/>
        <v>Добавить наименование системы теплоснабжения</v>
      </c>
      <c r="AA30" s="775"/>
      <c r="AB30" s="775"/>
      <c r="AC30" s="775"/>
      <c r="AI30" s="954"/>
      <c r="AJ30" s="954"/>
    </row>
    <row r="31" spans="1:36" ht="15" customHeight="1">
      <c r="A31" s="1271"/>
      <c r="B31" s="910"/>
      <c r="C31" s="910"/>
      <c r="D31" s="910"/>
      <c r="E31" s="910"/>
      <c r="F31" s="910"/>
      <c r="G31" s="915"/>
      <c r="H31" s="925"/>
      <c r="I31" s="925"/>
      <c r="J31" s="940"/>
      <c r="K31" s="909"/>
      <c r="L31" s="652"/>
      <c r="M31" s="694" t="s">
        <v>18</v>
      </c>
      <c r="N31" s="952"/>
      <c r="O31" s="952"/>
      <c r="P31" s="952"/>
      <c r="Q31" s="952"/>
      <c r="R31" s="952"/>
      <c r="S31" s="952"/>
      <c r="T31" s="952"/>
      <c r="U31" s="951"/>
      <c r="V31" s="952"/>
      <c r="W31" s="632"/>
      <c r="Y31" s="775"/>
      <c r="Z31" s="775" t="str">
        <f t="shared" si="0"/>
        <v>Добавить территорию действия тарифа</v>
      </c>
      <c r="AA31" s="775"/>
      <c r="AB31" s="775"/>
      <c r="AC31" s="775"/>
      <c r="AI31" s="954"/>
      <c r="AJ31" s="954"/>
    </row>
    <row r="32" spans="1:36" s="935" customFormat="1" ht="15" customHeight="1">
      <c r="L32" s="461"/>
      <c r="M32" s="697" t="s">
        <v>307</v>
      </c>
      <c r="N32" s="952"/>
      <c r="O32" s="952"/>
      <c r="P32" s="952"/>
      <c r="Q32" s="952"/>
      <c r="R32" s="952"/>
      <c r="S32" s="952"/>
      <c r="T32" s="952"/>
      <c r="U32" s="951"/>
      <c r="V32" s="952"/>
      <c r="W32" s="632"/>
      <c r="X32" s="956"/>
      <c r="Y32" s="956"/>
      <c r="Z32" s="956"/>
      <c r="AA32" s="956"/>
      <c r="AB32" s="956"/>
      <c r="AC32" s="956"/>
      <c r="AD32" s="956"/>
      <c r="AE32" s="956"/>
      <c r="AF32" s="956"/>
      <c r="AG32" s="956"/>
      <c r="AH32" s="956"/>
    </row>
    <row r="33" spans="1:34" ht="11.25">
      <c r="A33" s="936"/>
      <c r="B33" s="936"/>
      <c r="C33" s="936"/>
      <c r="D33" s="936"/>
      <c r="E33" s="936"/>
      <c r="F33" s="936"/>
      <c r="G33" s="936"/>
      <c r="H33" s="936"/>
      <c r="I33" s="936"/>
      <c r="J33" s="936"/>
      <c r="K33" s="936"/>
      <c r="X33" s="936"/>
      <c r="Y33" s="936"/>
      <c r="Z33" s="936"/>
      <c r="AA33" s="936"/>
      <c r="AB33" s="936"/>
      <c r="AC33" s="936"/>
      <c r="AD33" s="936"/>
      <c r="AE33" s="936"/>
      <c r="AF33" s="936"/>
      <c r="AG33" s="936"/>
      <c r="AH33" s="936"/>
    </row>
    <row r="34" spans="1:34" ht="90" customHeight="1">
      <c r="L34" s="1">
        <v>1</v>
      </c>
      <c r="M34" s="1264" t="s">
        <v>722</v>
      </c>
      <c r="N34" s="1264"/>
      <c r="O34" s="1264"/>
      <c r="P34" s="1264"/>
      <c r="Q34" s="1264"/>
      <c r="R34" s="1264"/>
      <c r="S34" s="1264"/>
      <c r="T34" s="1264"/>
      <c r="U34" s="1264"/>
      <c r="V34" s="1264"/>
      <c r="W34" s="1264"/>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48</v>
      </c>
    </row>
    <row r="2" spans="1:20" ht="22.5">
      <c r="F2" s="1265" t="s">
        <v>470</v>
      </c>
      <c r="G2" s="1266"/>
      <c r="H2" s="1267"/>
      <c r="I2" s="607"/>
    </row>
    <row r="3" spans="1:20" ht="3" customHeight="1"/>
    <row r="4" spans="1:20" s="537" customFormat="1" ht="11.25">
      <c r="A4" s="557"/>
      <c r="B4" s="557"/>
      <c r="C4" s="557"/>
      <c r="D4" s="557"/>
      <c r="F4" s="1217" t="s">
        <v>444</v>
      </c>
      <c r="G4" s="1217"/>
      <c r="H4" s="1217"/>
      <c r="I4" s="1268"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68"/>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471</v>
      </c>
      <c r="H7" s="571" t="str">
        <f>IF(dateCh="","",dateCh)</f>
        <v>29.04.2019</v>
      </c>
      <c r="I7" s="548" t="s">
        <v>472</v>
      </c>
      <c r="J7" s="582"/>
      <c r="K7" s="557"/>
      <c r="L7" s="557"/>
      <c r="M7" s="557"/>
      <c r="N7" s="557"/>
      <c r="O7" s="557"/>
      <c r="P7" s="557"/>
      <c r="Q7" s="557"/>
      <c r="R7" s="557"/>
      <c r="S7" s="557"/>
      <c r="T7" s="557"/>
    </row>
    <row r="8" spans="1:20" s="537" customFormat="1" ht="45">
      <c r="A8" s="1269">
        <v>1</v>
      </c>
      <c r="B8" s="557"/>
      <c r="C8" s="557"/>
      <c r="D8" s="557"/>
      <c r="F8" s="583" t="str">
        <f>"2." &amp;mergeValue(A8)</f>
        <v>2.1</v>
      </c>
      <c r="G8" s="599" t="s">
        <v>473</v>
      </c>
      <c r="H8" s="571"/>
      <c r="I8" s="548" t="s">
        <v>568</v>
      </c>
      <c r="J8" s="582"/>
      <c r="K8" s="557"/>
      <c r="L8" s="557"/>
      <c r="M8" s="557"/>
      <c r="N8" s="557"/>
      <c r="O8" s="557"/>
      <c r="P8" s="557"/>
      <c r="Q8" s="557"/>
      <c r="R8" s="557"/>
      <c r="S8" s="557"/>
      <c r="T8" s="557"/>
    </row>
    <row r="9" spans="1:20" s="537" customFormat="1" ht="22.5">
      <c r="A9" s="1269"/>
      <c r="B9" s="557"/>
      <c r="C9" s="557"/>
      <c r="D9" s="557"/>
      <c r="F9" s="583" t="str">
        <f>"3." &amp;mergeValue(A9)</f>
        <v>3.1</v>
      </c>
      <c r="G9" s="599" t="s">
        <v>474</v>
      </c>
      <c r="H9" s="571"/>
      <c r="I9" s="548" t="s">
        <v>566</v>
      </c>
      <c r="J9" s="582"/>
      <c r="K9" s="557"/>
      <c r="L9" s="557"/>
      <c r="M9" s="557"/>
      <c r="N9" s="557"/>
      <c r="O9" s="557"/>
      <c r="P9" s="557"/>
      <c r="Q9" s="557"/>
      <c r="R9" s="557"/>
      <c r="S9" s="557"/>
      <c r="T9" s="557"/>
    </row>
    <row r="10" spans="1:20" s="537" customFormat="1" ht="22.5">
      <c r="A10" s="1269"/>
      <c r="B10" s="557"/>
      <c r="C10" s="557"/>
      <c r="D10" s="557"/>
      <c r="F10" s="583" t="str">
        <f>"4."&amp;mergeValue(A10)</f>
        <v>4.1</v>
      </c>
      <c r="G10" s="599" t="s">
        <v>475</v>
      </c>
      <c r="H10" s="572" t="s">
        <v>448</v>
      </c>
      <c r="I10" s="548"/>
      <c r="J10" s="582"/>
      <c r="K10" s="557"/>
      <c r="L10" s="557"/>
      <c r="M10" s="557"/>
      <c r="N10" s="557"/>
      <c r="O10" s="557"/>
      <c r="P10" s="557"/>
      <c r="Q10" s="557"/>
      <c r="R10" s="557"/>
      <c r="S10" s="557"/>
      <c r="T10" s="557"/>
    </row>
    <row r="11" spans="1:20"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c r="O11" s="557"/>
      <c r="P11" s="557"/>
      <c r="Q11" s="557"/>
      <c r="R11" s="557"/>
      <c r="S11" s="557"/>
      <c r="T11" s="557"/>
    </row>
    <row r="12" spans="1:20" s="537" customFormat="1" ht="22.5">
      <c r="A12" s="1269"/>
      <c r="B12" s="1269"/>
      <c r="C12" s="1269">
        <v>1</v>
      </c>
      <c r="D12" s="590"/>
      <c r="F12" s="583" t="str">
        <f>"4."&amp;mergeValue(A12) &amp;"."&amp;mergeValue(B12)&amp;"."&amp;mergeValue(C12)</f>
        <v>4.1.1.1</v>
      </c>
      <c r="G12" s="589" t="s">
        <v>476</v>
      </c>
      <c r="H12" s="571"/>
      <c r="I12" s="548" t="s">
        <v>479</v>
      </c>
      <c r="J12" s="582"/>
      <c r="K12" s="557"/>
      <c r="L12" s="557"/>
      <c r="M12" s="557"/>
      <c r="N12" s="557"/>
      <c r="O12" s="557"/>
      <c r="P12" s="557"/>
      <c r="Q12" s="557"/>
      <c r="R12" s="557"/>
      <c r="S12" s="557"/>
      <c r="T12" s="557"/>
    </row>
    <row r="13" spans="1:20" s="537" customFormat="1" ht="39" customHeight="1">
      <c r="A13" s="1269"/>
      <c r="B13" s="1269"/>
      <c r="C13" s="1269"/>
      <c r="D13" s="590">
        <v>1</v>
      </c>
      <c r="F13" s="583" t="str">
        <f>"4."&amp;mergeValue(A13) &amp;"."&amp;mergeValue(B13)&amp;"."&amp;mergeValue(C13)&amp;"."&amp;mergeValue(D13)</f>
        <v>4.1.1.1.1</v>
      </c>
      <c r="G13" s="600" t="s">
        <v>477</v>
      </c>
      <c r="H13" s="571"/>
      <c r="I13" s="1270" t="s">
        <v>569</v>
      </c>
      <c r="J13" s="582"/>
      <c r="K13" s="557"/>
      <c r="L13" s="557"/>
      <c r="M13" s="557"/>
      <c r="N13" s="557"/>
      <c r="O13" s="557"/>
      <c r="P13" s="557"/>
      <c r="Q13" s="557"/>
      <c r="R13" s="557"/>
      <c r="S13" s="557"/>
      <c r="T13" s="557"/>
    </row>
    <row r="14" spans="1:20" s="537" customFormat="1" ht="18.75">
      <c r="A14" s="1269"/>
      <c r="B14" s="1269"/>
      <c r="C14" s="1269"/>
      <c r="D14" s="590"/>
      <c r="F14" s="586"/>
      <c r="G14" s="518" t="s">
        <v>4</v>
      </c>
      <c r="H14" s="591"/>
      <c r="I14" s="1270"/>
      <c r="J14" s="582"/>
      <c r="K14" s="557"/>
      <c r="L14" s="557"/>
      <c r="M14" s="557"/>
      <c r="N14" s="557"/>
      <c r="O14" s="557"/>
      <c r="P14" s="557"/>
      <c r="Q14" s="557"/>
      <c r="R14" s="557"/>
      <c r="S14" s="557"/>
      <c r="T14" s="557"/>
    </row>
    <row r="15" spans="1:20" s="537" customFormat="1" ht="18.75">
      <c r="A15" s="1269"/>
      <c r="B15" s="1269"/>
      <c r="C15" s="590"/>
      <c r="D15" s="590"/>
      <c r="F15" s="601"/>
      <c r="G15" s="544" t="s">
        <v>400</v>
      </c>
      <c r="H15" s="602"/>
      <c r="I15" s="603"/>
      <c r="J15" s="582"/>
      <c r="K15" s="557"/>
      <c r="L15" s="557"/>
      <c r="M15" s="557"/>
      <c r="N15" s="557"/>
      <c r="O15" s="557"/>
      <c r="P15" s="557"/>
      <c r="Q15" s="557"/>
      <c r="R15" s="557"/>
      <c r="S15" s="557"/>
      <c r="T15" s="557"/>
    </row>
    <row r="16" spans="1:20" s="537" customFormat="1" ht="18.75">
      <c r="A16" s="1269"/>
      <c r="B16" s="557"/>
      <c r="C16" s="557"/>
      <c r="D16" s="557"/>
      <c r="F16" s="586"/>
      <c r="G16" s="526" t="s">
        <v>483</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482</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64" t="s">
        <v>571</v>
      </c>
      <c r="H19" s="1264"/>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34" width="10.5703125" style="552"/>
    <col min="35" max="256" width="10.5703125" style="491"/>
    <col min="257" max="264" width="0" style="491" hidden="1" customWidth="1"/>
    <col min="265" max="265" width="3.7109375" style="491" customWidth="1"/>
    <col min="266" max="266" width="3.85546875" style="491" customWidth="1"/>
    <col min="267" max="267" width="3.7109375" style="491" customWidth="1"/>
    <col min="268" max="268" width="12.7109375" style="491" customWidth="1"/>
    <col min="269" max="269" width="52.7109375" style="491" customWidth="1"/>
    <col min="270" max="273" width="0" style="491" hidden="1" customWidth="1"/>
    <col min="274" max="274" width="12.28515625" style="491" customWidth="1"/>
    <col min="275" max="275" width="6.42578125" style="491" customWidth="1"/>
    <col min="276" max="276" width="12.28515625" style="491" customWidth="1"/>
    <col min="277" max="277" width="0" style="491" hidden="1" customWidth="1"/>
    <col min="278" max="278" width="3.7109375" style="491" customWidth="1"/>
    <col min="279" max="279" width="11.140625" style="491" bestFit="1" customWidth="1"/>
    <col min="280" max="281" width="10.5703125" style="491"/>
    <col min="282" max="282" width="11.140625" style="491" customWidth="1"/>
    <col min="283" max="512" width="10.5703125" style="491"/>
    <col min="513" max="520" width="0" style="491" hidden="1" customWidth="1"/>
    <col min="521" max="521" width="3.7109375" style="491" customWidth="1"/>
    <col min="522" max="522" width="3.85546875" style="491" customWidth="1"/>
    <col min="523" max="523" width="3.7109375" style="491" customWidth="1"/>
    <col min="524" max="524" width="12.7109375" style="491" customWidth="1"/>
    <col min="525" max="525" width="52.7109375" style="491" customWidth="1"/>
    <col min="526" max="529" width="0" style="491" hidden="1" customWidth="1"/>
    <col min="530" max="530" width="12.28515625" style="491" customWidth="1"/>
    <col min="531" max="531" width="6.42578125" style="491" customWidth="1"/>
    <col min="532" max="532" width="12.28515625" style="491" customWidth="1"/>
    <col min="533" max="533" width="0" style="491" hidden="1" customWidth="1"/>
    <col min="534" max="534" width="3.7109375" style="491" customWidth="1"/>
    <col min="535" max="535" width="11.140625" style="491" bestFit="1" customWidth="1"/>
    <col min="536" max="537" width="10.5703125" style="491"/>
    <col min="538" max="538" width="11.140625" style="491" customWidth="1"/>
    <col min="539" max="768" width="10.5703125" style="491"/>
    <col min="769" max="776" width="0" style="491" hidden="1" customWidth="1"/>
    <col min="777" max="777" width="3.7109375" style="491" customWidth="1"/>
    <col min="778" max="778" width="3.85546875" style="491" customWidth="1"/>
    <col min="779" max="779" width="3.7109375" style="491" customWidth="1"/>
    <col min="780" max="780" width="12.7109375" style="491" customWidth="1"/>
    <col min="781" max="781" width="52.7109375" style="491" customWidth="1"/>
    <col min="782" max="785" width="0" style="491" hidden="1" customWidth="1"/>
    <col min="786" max="786" width="12.28515625" style="491" customWidth="1"/>
    <col min="787" max="787" width="6.42578125" style="491" customWidth="1"/>
    <col min="788" max="788" width="12.28515625" style="491" customWidth="1"/>
    <col min="789" max="789" width="0" style="491" hidden="1" customWidth="1"/>
    <col min="790" max="790" width="3.7109375" style="491" customWidth="1"/>
    <col min="791" max="791" width="11.140625" style="491" bestFit="1" customWidth="1"/>
    <col min="792" max="793" width="10.5703125" style="491"/>
    <col min="794" max="794" width="11.140625" style="491" customWidth="1"/>
    <col min="795" max="1024" width="10.5703125" style="491"/>
    <col min="1025" max="1032" width="0" style="491" hidden="1" customWidth="1"/>
    <col min="1033" max="1033" width="3.7109375" style="491" customWidth="1"/>
    <col min="1034" max="1034" width="3.85546875" style="491" customWidth="1"/>
    <col min="1035" max="1035" width="3.7109375" style="491" customWidth="1"/>
    <col min="1036" max="1036" width="12.7109375" style="491" customWidth="1"/>
    <col min="1037" max="1037" width="52.7109375" style="491" customWidth="1"/>
    <col min="1038" max="1041" width="0" style="491" hidden="1" customWidth="1"/>
    <col min="1042" max="1042" width="12.28515625" style="491" customWidth="1"/>
    <col min="1043" max="1043" width="6.42578125" style="491" customWidth="1"/>
    <col min="1044" max="1044" width="12.28515625" style="491" customWidth="1"/>
    <col min="1045" max="1045" width="0" style="491" hidden="1" customWidth="1"/>
    <col min="1046" max="1046" width="3.7109375" style="491" customWidth="1"/>
    <col min="1047" max="1047" width="11.140625" style="491" bestFit="1" customWidth="1"/>
    <col min="1048" max="1049" width="10.5703125" style="491"/>
    <col min="1050" max="1050" width="11.140625" style="491" customWidth="1"/>
    <col min="1051" max="1280" width="10.5703125" style="491"/>
    <col min="1281" max="1288" width="0" style="491" hidden="1" customWidth="1"/>
    <col min="1289" max="1289" width="3.7109375" style="491" customWidth="1"/>
    <col min="1290" max="1290" width="3.85546875" style="491" customWidth="1"/>
    <col min="1291" max="1291" width="3.7109375" style="491" customWidth="1"/>
    <col min="1292" max="1292" width="12.7109375" style="491" customWidth="1"/>
    <col min="1293" max="1293" width="52.7109375" style="491" customWidth="1"/>
    <col min="1294" max="1297" width="0" style="491" hidden="1" customWidth="1"/>
    <col min="1298" max="1298" width="12.28515625" style="491" customWidth="1"/>
    <col min="1299" max="1299" width="6.42578125" style="491" customWidth="1"/>
    <col min="1300" max="1300" width="12.28515625" style="491" customWidth="1"/>
    <col min="1301" max="1301" width="0" style="491" hidden="1" customWidth="1"/>
    <col min="1302" max="1302" width="3.7109375" style="491" customWidth="1"/>
    <col min="1303" max="1303" width="11.140625" style="491" bestFit="1" customWidth="1"/>
    <col min="1304" max="1305" width="10.5703125" style="491"/>
    <col min="1306" max="1306" width="11.140625" style="491" customWidth="1"/>
    <col min="1307" max="1536" width="10.5703125" style="491"/>
    <col min="1537" max="1544" width="0" style="491" hidden="1" customWidth="1"/>
    <col min="1545" max="1545" width="3.7109375" style="491" customWidth="1"/>
    <col min="1546" max="1546" width="3.85546875" style="491" customWidth="1"/>
    <col min="1547" max="1547" width="3.7109375" style="491" customWidth="1"/>
    <col min="1548" max="1548" width="12.7109375" style="491" customWidth="1"/>
    <col min="1549" max="1549" width="52.7109375" style="491" customWidth="1"/>
    <col min="1550" max="1553" width="0" style="491" hidden="1" customWidth="1"/>
    <col min="1554" max="1554" width="12.28515625" style="491" customWidth="1"/>
    <col min="1555" max="1555" width="6.42578125" style="491" customWidth="1"/>
    <col min="1556" max="1556" width="12.28515625" style="491" customWidth="1"/>
    <col min="1557" max="1557" width="0" style="491" hidden="1" customWidth="1"/>
    <col min="1558" max="1558" width="3.7109375" style="491" customWidth="1"/>
    <col min="1559" max="1559" width="11.140625" style="491" bestFit="1" customWidth="1"/>
    <col min="1560" max="1561" width="10.5703125" style="491"/>
    <col min="1562" max="1562" width="11.140625" style="491" customWidth="1"/>
    <col min="1563" max="1792" width="10.5703125" style="491"/>
    <col min="1793" max="1800" width="0" style="491" hidden="1" customWidth="1"/>
    <col min="1801" max="1801" width="3.7109375" style="491" customWidth="1"/>
    <col min="1802" max="1802" width="3.85546875" style="491" customWidth="1"/>
    <col min="1803" max="1803" width="3.7109375" style="491" customWidth="1"/>
    <col min="1804" max="1804" width="12.7109375" style="491" customWidth="1"/>
    <col min="1805" max="1805" width="52.7109375" style="491" customWidth="1"/>
    <col min="1806" max="1809" width="0" style="491" hidden="1" customWidth="1"/>
    <col min="1810" max="1810" width="12.28515625" style="491" customWidth="1"/>
    <col min="1811" max="1811" width="6.42578125" style="491" customWidth="1"/>
    <col min="1812" max="1812" width="12.28515625" style="491" customWidth="1"/>
    <col min="1813" max="1813" width="0" style="491" hidden="1" customWidth="1"/>
    <col min="1814" max="1814" width="3.7109375" style="491" customWidth="1"/>
    <col min="1815" max="1815" width="11.140625" style="491" bestFit="1" customWidth="1"/>
    <col min="1816" max="1817" width="10.5703125" style="491"/>
    <col min="1818" max="1818" width="11.140625" style="491" customWidth="1"/>
    <col min="1819" max="2048" width="10.5703125" style="491"/>
    <col min="2049" max="2056" width="0" style="491" hidden="1" customWidth="1"/>
    <col min="2057" max="2057" width="3.7109375" style="491" customWidth="1"/>
    <col min="2058" max="2058" width="3.85546875" style="491" customWidth="1"/>
    <col min="2059" max="2059" width="3.7109375" style="491" customWidth="1"/>
    <col min="2060" max="2060" width="12.7109375" style="491" customWidth="1"/>
    <col min="2061" max="2061" width="52.7109375" style="491" customWidth="1"/>
    <col min="2062" max="2065" width="0" style="491" hidden="1" customWidth="1"/>
    <col min="2066" max="2066" width="12.28515625" style="491" customWidth="1"/>
    <col min="2067" max="2067" width="6.42578125" style="491" customWidth="1"/>
    <col min="2068" max="2068" width="12.28515625" style="491" customWidth="1"/>
    <col min="2069" max="2069" width="0" style="491" hidden="1" customWidth="1"/>
    <col min="2070" max="2070" width="3.7109375" style="491" customWidth="1"/>
    <col min="2071" max="2071" width="11.140625" style="491" bestFit="1" customWidth="1"/>
    <col min="2072" max="2073" width="10.5703125" style="491"/>
    <col min="2074" max="2074" width="11.140625" style="491" customWidth="1"/>
    <col min="2075" max="2304" width="10.5703125" style="491"/>
    <col min="2305" max="2312" width="0" style="491" hidden="1" customWidth="1"/>
    <col min="2313" max="2313" width="3.7109375" style="491" customWidth="1"/>
    <col min="2314" max="2314" width="3.85546875" style="491" customWidth="1"/>
    <col min="2315" max="2315" width="3.7109375" style="491" customWidth="1"/>
    <col min="2316" max="2316" width="12.7109375" style="491" customWidth="1"/>
    <col min="2317" max="2317" width="52.7109375" style="491" customWidth="1"/>
    <col min="2318" max="2321" width="0" style="491" hidden="1" customWidth="1"/>
    <col min="2322" max="2322" width="12.28515625" style="491" customWidth="1"/>
    <col min="2323" max="2323" width="6.42578125" style="491" customWidth="1"/>
    <col min="2324" max="2324" width="12.28515625" style="491" customWidth="1"/>
    <col min="2325" max="2325" width="0" style="491" hidden="1" customWidth="1"/>
    <col min="2326" max="2326" width="3.7109375" style="491" customWidth="1"/>
    <col min="2327" max="2327" width="11.140625" style="491" bestFit="1" customWidth="1"/>
    <col min="2328" max="2329" width="10.5703125" style="491"/>
    <col min="2330" max="2330" width="11.140625" style="491" customWidth="1"/>
    <col min="2331" max="2560" width="10.5703125" style="491"/>
    <col min="2561" max="2568" width="0" style="491" hidden="1" customWidth="1"/>
    <col min="2569" max="2569" width="3.7109375" style="491" customWidth="1"/>
    <col min="2570" max="2570" width="3.85546875" style="491" customWidth="1"/>
    <col min="2571" max="2571" width="3.7109375" style="491" customWidth="1"/>
    <col min="2572" max="2572" width="12.7109375" style="491" customWidth="1"/>
    <col min="2573" max="2573" width="52.7109375" style="491" customWidth="1"/>
    <col min="2574" max="2577" width="0" style="491" hidden="1" customWidth="1"/>
    <col min="2578" max="2578" width="12.28515625" style="491" customWidth="1"/>
    <col min="2579" max="2579" width="6.42578125" style="491" customWidth="1"/>
    <col min="2580" max="2580" width="12.28515625" style="491" customWidth="1"/>
    <col min="2581" max="2581" width="0" style="491" hidden="1" customWidth="1"/>
    <col min="2582" max="2582" width="3.7109375" style="491" customWidth="1"/>
    <col min="2583" max="2583" width="11.140625" style="491" bestFit="1" customWidth="1"/>
    <col min="2584" max="2585" width="10.5703125" style="491"/>
    <col min="2586" max="2586" width="11.140625" style="491" customWidth="1"/>
    <col min="2587" max="2816" width="10.5703125" style="491"/>
    <col min="2817" max="2824" width="0" style="491" hidden="1" customWidth="1"/>
    <col min="2825" max="2825" width="3.7109375" style="491" customWidth="1"/>
    <col min="2826" max="2826" width="3.85546875" style="491" customWidth="1"/>
    <col min="2827" max="2827" width="3.7109375" style="491" customWidth="1"/>
    <col min="2828" max="2828" width="12.7109375" style="491" customWidth="1"/>
    <col min="2829" max="2829" width="52.7109375" style="491" customWidth="1"/>
    <col min="2830" max="2833" width="0" style="491" hidden="1" customWidth="1"/>
    <col min="2834" max="2834" width="12.28515625" style="491" customWidth="1"/>
    <col min="2835" max="2835" width="6.42578125" style="491" customWidth="1"/>
    <col min="2836" max="2836" width="12.28515625" style="491" customWidth="1"/>
    <col min="2837" max="2837" width="0" style="491" hidden="1" customWidth="1"/>
    <col min="2838" max="2838" width="3.7109375" style="491" customWidth="1"/>
    <col min="2839" max="2839" width="11.140625" style="491" bestFit="1" customWidth="1"/>
    <col min="2840" max="2841" width="10.5703125" style="491"/>
    <col min="2842" max="2842" width="11.140625" style="491" customWidth="1"/>
    <col min="2843" max="3072" width="10.5703125" style="491"/>
    <col min="3073" max="3080" width="0" style="491" hidden="1" customWidth="1"/>
    <col min="3081" max="3081" width="3.7109375" style="491" customWidth="1"/>
    <col min="3082" max="3082" width="3.85546875" style="491" customWidth="1"/>
    <col min="3083" max="3083" width="3.7109375" style="491" customWidth="1"/>
    <col min="3084" max="3084" width="12.7109375" style="491" customWidth="1"/>
    <col min="3085" max="3085" width="52.7109375" style="491" customWidth="1"/>
    <col min="3086" max="3089" width="0" style="491" hidden="1" customWidth="1"/>
    <col min="3090" max="3090" width="12.28515625" style="491" customWidth="1"/>
    <col min="3091" max="3091" width="6.42578125" style="491" customWidth="1"/>
    <col min="3092" max="3092" width="12.28515625" style="491" customWidth="1"/>
    <col min="3093" max="3093" width="0" style="491" hidden="1" customWidth="1"/>
    <col min="3094" max="3094" width="3.7109375" style="491" customWidth="1"/>
    <col min="3095" max="3095" width="11.140625" style="491" bestFit="1" customWidth="1"/>
    <col min="3096" max="3097" width="10.5703125" style="491"/>
    <col min="3098" max="3098" width="11.140625" style="491" customWidth="1"/>
    <col min="3099" max="3328" width="10.5703125" style="491"/>
    <col min="3329" max="3336" width="0" style="491" hidden="1" customWidth="1"/>
    <col min="3337" max="3337" width="3.7109375" style="491" customWidth="1"/>
    <col min="3338" max="3338" width="3.85546875" style="491" customWidth="1"/>
    <col min="3339" max="3339" width="3.7109375" style="491" customWidth="1"/>
    <col min="3340" max="3340" width="12.7109375" style="491" customWidth="1"/>
    <col min="3341" max="3341" width="52.7109375" style="491" customWidth="1"/>
    <col min="3342" max="3345" width="0" style="491" hidden="1" customWidth="1"/>
    <col min="3346" max="3346" width="12.28515625" style="491" customWidth="1"/>
    <col min="3347" max="3347" width="6.42578125" style="491" customWidth="1"/>
    <col min="3348" max="3348" width="12.28515625" style="491" customWidth="1"/>
    <col min="3349" max="3349" width="0" style="491" hidden="1" customWidth="1"/>
    <col min="3350" max="3350" width="3.7109375" style="491" customWidth="1"/>
    <col min="3351" max="3351" width="11.140625" style="491" bestFit="1" customWidth="1"/>
    <col min="3352" max="3353" width="10.5703125" style="491"/>
    <col min="3354" max="3354" width="11.140625" style="491" customWidth="1"/>
    <col min="3355" max="3584" width="10.5703125" style="491"/>
    <col min="3585" max="3592" width="0" style="491" hidden="1" customWidth="1"/>
    <col min="3593" max="3593" width="3.7109375" style="491" customWidth="1"/>
    <col min="3594" max="3594" width="3.85546875" style="491" customWidth="1"/>
    <col min="3595" max="3595" width="3.7109375" style="491" customWidth="1"/>
    <col min="3596" max="3596" width="12.7109375" style="491" customWidth="1"/>
    <col min="3597" max="3597" width="52.7109375" style="491" customWidth="1"/>
    <col min="3598" max="3601" width="0" style="491" hidden="1" customWidth="1"/>
    <col min="3602" max="3602" width="12.28515625" style="491" customWidth="1"/>
    <col min="3603" max="3603" width="6.42578125" style="491" customWidth="1"/>
    <col min="3604" max="3604" width="12.28515625" style="491" customWidth="1"/>
    <col min="3605" max="3605" width="0" style="491" hidden="1" customWidth="1"/>
    <col min="3606" max="3606" width="3.7109375" style="491" customWidth="1"/>
    <col min="3607" max="3607" width="11.140625" style="491" bestFit="1" customWidth="1"/>
    <col min="3608" max="3609" width="10.5703125" style="491"/>
    <col min="3610" max="3610" width="11.140625" style="491" customWidth="1"/>
    <col min="3611" max="3840" width="10.5703125" style="491"/>
    <col min="3841" max="3848" width="0" style="491" hidden="1" customWidth="1"/>
    <col min="3849" max="3849" width="3.7109375" style="491" customWidth="1"/>
    <col min="3850" max="3850" width="3.85546875" style="491" customWidth="1"/>
    <col min="3851" max="3851" width="3.7109375" style="491" customWidth="1"/>
    <col min="3852" max="3852" width="12.7109375" style="491" customWidth="1"/>
    <col min="3853" max="3853" width="52.7109375" style="491" customWidth="1"/>
    <col min="3854" max="3857" width="0" style="491" hidden="1" customWidth="1"/>
    <col min="3858" max="3858" width="12.28515625" style="491" customWidth="1"/>
    <col min="3859" max="3859" width="6.42578125" style="491" customWidth="1"/>
    <col min="3860" max="3860" width="12.28515625" style="491" customWidth="1"/>
    <col min="3861" max="3861" width="0" style="491" hidden="1" customWidth="1"/>
    <col min="3862" max="3862" width="3.7109375" style="491" customWidth="1"/>
    <col min="3863" max="3863" width="11.140625" style="491" bestFit="1" customWidth="1"/>
    <col min="3864" max="3865" width="10.5703125" style="491"/>
    <col min="3866" max="3866" width="11.140625" style="491" customWidth="1"/>
    <col min="3867" max="4096" width="10.5703125" style="491"/>
    <col min="4097" max="4104" width="0" style="491" hidden="1" customWidth="1"/>
    <col min="4105" max="4105" width="3.7109375" style="491" customWidth="1"/>
    <col min="4106" max="4106" width="3.85546875" style="491" customWidth="1"/>
    <col min="4107" max="4107" width="3.7109375" style="491" customWidth="1"/>
    <col min="4108" max="4108" width="12.7109375" style="491" customWidth="1"/>
    <col min="4109" max="4109" width="52.7109375" style="491" customWidth="1"/>
    <col min="4110" max="4113" width="0" style="491" hidden="1" customWidth="1"/>
    <col min="4114" max="4114" width="12.28515625" style="491" customWidth="1"/>
    <col min="4115" max="4115" width="6.42578125" style="491" customWidth="1"/>
    <col min="4116" max="4116" width="12.28515625" style="491" customWidth="1"/>
    <col min="4117" max="4117" width="0" style="491" hidden="1" customWidth="1"/>
    <col min="4118" max="4118" width="3.7109375" style="491" customWidth="1"/>
    <col min="4119" max="4119" width="11.140625" style="491" bestFit="1" customWidth="1"/>
    <col min="4120" max="4121" width="10.5703125" style="491"/>
    <col min="4122" max="4122" width="11.140625" style="491" customWidth="1"/>
    <col min="4123" max="4352" width="10.5703125" style="491"/>
    <col min="4353" max="4360" width="0" style="491" hidden="1" customWidth="1"/>
    <col min="4361" max="4361" width="3.7109375" style="491" customWidth="1"/>
    <col min="4362" max="4362" width="3.85546875" style="491" customWidth="1"/>
    <col min="4363" max="4363" width="3.7109375" style="491" customWidth="1"/>
    <col min="4364" max="4364" width="12.7109375" style="491" customWidth="1"/>
    <col min="4365" max="4365" width="52.7109375" style="491" customWidth="1"/>
    <col min="4366" max="4369" width="0" style="491" hidden="1" customWidth="1"/>
    <col min="4370" max="4370" width="12.28515625" style="491" customWidth="1"/>
    <col min="4371" max="4371" width="6.42578125" style="491" customWidth="1"/>
    <col min="4372" max="4372" width="12.28515625" style="491" customWidth="1"/>
    <col min="4373" max="4373" width="0" style="491" hidden="1" customWidth="1"/>
    <col min="4374" max="4374" width="3.7109375" style="491" customWidth="1"/>
    <col min="4375" max="4375" width="11.140625" style="491" bestFit="1" customWidth="1"/>
    <col min="4376" max="4377" width="10.5703125" style="491"/>
    <col min="4378" max="4378" width="11.140625" style="491" customWidth="1"/>
    <col min="4379" max="4608" width="10.5703125" style="491"/>
    <col min="4609" max="4616" width="0" style="491" hidden="1" customWidth="1"/>
    <col min="4617" max="4617" width="3.7109375" style="491" customWidth="1"/>
    <col min="4618" max="4618" width="3.85546875" style="491" customWidth="1"/>
    <col min="4619" max="4619" width="3.7109375" style="491" customWidth="1"/>
    <col min="4620" max="4620" width="12.7109375" style="491" customWidth="1"/>
    <col min="4621" max="4621" width="52.7109375" style="491" customWidth="1"/>
    <col min="4622" max="4625" width="0" style="491" hidden="1" customWidth="1"/>
    <col min="4626" max="4626" width="12.28515625" style="491" customWidth="1"/>
    <col min="4627" max="4627" width="6.42578125" style="491" customWidth="1"/>
    <col min="4628" max="4628" width="12.28515625" style="491" customWidth="1"/>
    <col min="4629" max="4629" width="0" style="491" hidden="1" customWidth="1"/>
    <col min="4630" max="4630" width="3.7109375" style="491" customWidth="1"/>
    <col min="4631" max="4631" width="11.140625" style="491" bestFit="1" customWidth="1"/>
    <col min="4632" max="4633" width="10.5703125" style="491"/>
    <col min="4634" max="4634" width="11.140625" style="491" customWidth="1"/>
    <col min="4635" max="4864" width="10.5703125" style="491"/>
    <col min="4865" max="4872" width="0" style="491" hidden="1" customWidth="1"/>
    <col min="4873" max="4873" width="3.7109375" style="491" customWidth="1"/>
    <col min="4874" max="4874" width="3.85546875" style="491" customWidth="1"/>
    <col min="4875" max="4875" width="3.7109375" style="491" customWidth="1"/>
    <col min="4876" max="4876" width="12.7109375" style="491" customWidth="1"/>
    <col min="4877" max="4877" width="52.7109375" style="491" customWidth="1"/>
    <col min="4878" max="4881" width="0" style="491" hidden="1" customWidth="1"/>
    <col min="4882" max="4882" width="12.28515625" style="491" customWidth="1"/>
    <col min="4883" max="4883" width="6.42578125" style="491" customWidth="1"/>
    <col min="4884" max="4884" width="12.28515625" style="491" customWidth="1"/>
    <col min="4885" max="4885" width="0" style="491" hidden="1" customWidth="1"/>
    <col min="4886" max="4886" width="3.7109375" style="491" customWidth="1"/>
    <col min="4887" max="4887" width="11.140625" style="491" bestFit="1" customWidth="1"/>
    <col min="4888" max="4889" width="10.5703125" style="491"/>
    <col min="4890" max="4890" width="11.140625" style="491" customWidth="1"/>
    <col min="4891" max="5120" width="10.5703125" style="491"/>
    <col min="5121" max="5128" width="0" style="491" hidden="1" customWidth="1"/>
    <col min="5129" max="5129" width="3.7109375" style="491" customWidth="1"/>
    <col min="5130" max="5130" width="3.85546875" style="491" customWidth="1"/>
    <col min="5131" max="5131" width="3.7109375" style="491" customWidth="1"/>
    <col min="5132" max="5132" width="12.7109375" style="491" customWidth="1"/>
    <col min="5133" max="5133" width="52.7109375" style="491" customWidth="1"/>
    <col min="5134" max="5137" width="0" style="491" hidden="1" customWidth="1"/>
    <col min="5138" max="5138" width="12.28515625" style="491" customWidth="1"/>
    <col min="5139" max="5139" width="6.42578125" style="491" customWidth="1"/>
    <col min="5140" max="5140" width="12.28515625" style="491" customWidth="1"/>
    <col min="5141" max="5141" width="0" style="491" hidden="1" customWidth="1"/>
    <col min="5142" max="5142" width="3.7109375" style="491" customWidth="1"/>
    <col min="5143" max="5143" width="11.140625" style="491" bestFit="1" customWidth="1"/>
    <col min="5144" max="5145" width="10.5703125" style="491"/>
    <col min="5146" max="5146" width="11.140625" style="491" customWidth="1"/>
    <col min="5147" max="5376" width="10.5703125" style="491"/>
    <col min="5377" max="5384" width="0" style="491" hidden="1" customWidth="1"/>
    <col min="5385" max="5385" width="3.7109375" style="491" customWidth="1"/>
    <col min="5386" max="5386" width="3.85546875" style="491" customWidth="1"/>
    <col min="5387" max="5387" width="3.7109375" style="491" customWidth="1"/>
    <col min="5388" max="5388" width="12.7109375" style="491" customWidth="1"/>
    <col min="5389" max="5389" width="52.7109375" style="491" customWidth="1"/>
    <col min="5390" max="5393" width="0" style="491" hidden="1" customWidth="1"/>
    <col min="5394" max="5394" width="12.28515625" style="491" customWidth="1"/>
    <col min="5395" max="5395" width="6.42578125" style="491" customWidth="1"/>
    <col min="5396" max="5396" width="12.28515625" style="491" customWidth="1"/>
    <col min="5397" max="5397" width="0" style="491" hidden="1" customWidth="1"/>
    <col min="5398" max="5398" width="3.7109375" style="491" customWidth="1"/>
    <col min="5399" max="5399" width="11.140625" style="491" bestFit="1" customWidth="1"/>
    <col min="5400" max="5401" width="10.5703125" style="491"/>
    <col min="5402" max="5402" width="11.140625" style="491" customWidth="1"/>
    <col min="5403" max="5632" width="10.5703125" style="491"/>
    <col min="5633" max="5640" width="0" style="491" hidden="1" customWidth="1"/>
    <col min="5641" max="5641" width="3.7109375" style="491" customWidth="1"/>
    <col min="5642" max="5642" width="3.85546875" style="491" customWidth="1"/>
    <col min="5643" max="5643" width="3.7109375" style="491" customWidth="1"/>
    <col min="5644" max="5644" width="12.7109375" style="491" customWidth="1"/>
    <col min="5645" max="5645" width="52.7109375" style="491" customWidth="1"/>
    <col min="5646" max="5649" width="0" style="491" hidden="1" customWidth="1"/>
    <col min="5650" max="5650" width="12.28515625" style="491" customWidth="1"/>
    <col min="5651" max="5651" width="6.42578125" style="491" customWidth="1"/>
    <col min="5652" max="5652" width="12.28515625" style="491" customWidth="1"/>
    <col min="5653" max="5653" width="0" style="491" hidden="1" customWidth="1"/>
    <col min="5654" max="5654" width="3.7109375" style="491" customWidth="1"/>
    <col min="5655" max="5655" width="11.140625" style="491" bestFit="1" customWidth="1"/>
    <col min="5656" max="5657" width="10.5703125" style="491"/>
    <col min="5658" max="5658" width="11.140625" style="491" customWidth="1"/>
    <col min="5659" max="5888" width="10.5703125" style="491"/>
    <col min="5889" max="5896" width="0" style="491" hidden="1" customWidth="1"/>
    <col min="5897" max="5897" width="3.7109375" style="491" customWidth="1"/>
    <col min="5898" max="5898" width="3.85546875" style="491" customWidth="1"/>
    <col min="5899" max="5899" width="3.7109375" style="491" customWidth="1"/>
    <col min="5900" max="5900" width="12.7109375" style="491" customWidth="1"/>
    <col min="5901" max="5901" width="52.7109375" style="491" customWidth="1"/>
    <col min="5902" max="5905" width="0" style="491" hidden="1" customWidth="1"/>
    <col min="5906" max="5906" width="12.28515625" style="491" customWidth="1"/>
    <col min="5907" max="5907" width="6.42578125" style="491" customWidth="1"/>
    <col min="5908" max="5908" width="12.28515625" style="491" customWidth="1"/>
    <col min="5909" max="5909" width="0" style="491" hidden="1" customWidth="1"/>
    <col min="5910" max="5910" width="3.7109375" style="491" customWidth="1"/>
    <col min="5911" max="5911" width="11.140625" style="491" bestFit="1" customWidth="1"/>
    <col min="5912" max="5913" width="10.5703125" style="491"/>
    <col min="5914" max="5914" width="11.140625" style="491" customWidth="1"/>
    <col min="5915" max="6144" width="10.5703125" style="491"/>
    <col min="6145" max="6152" width="0" style="491" hidden="1" customWidth="1"/>
    <col min="6153" max="6153" width="3.7109375" style="491" customWidth="1"/>
    <col min="6154" max="6154" width="3.85546875" style="491" customWidth="1"/>
    <col min="6155" max="6155" width="3.7109375" style="491" customWidth="1"/>
    <col min="6156" max="6156" width="12.7109375" style="491" customWidth="1"/>
    <col min="6157" max="6157" width="52.7109375" style="491" customWidth="1"/>
    <col min="6158" max="6161" width="0" style="491" hidden="1" customWidth="1"/>
    <col min="6162" max="6162" width="12.28515625" style="491" customWidth="1"/>
    <col min="6163" max="6163" width="6.42578125" style="491" customWidth="1"/>
    <col min="6164" max="6164" width="12.28515625" style="491" customWidth="1"/>
    <col min="6165" max="6165" width="0" style="491" hidden="1" customWidth="1"/>
    <col min="6166" max="6166" width="3.7109375" style="491" customWidth="1"/>
    <col min="6167" max="6167" width="11.140625" style="491" bestFit="1" customWidth="1"/>
    <col min="6168" max="6169" width="10.5703125" style="491"/>
    <col min="6170" max="6170" width="11.140625" style="491" customWidth="1"/>
    <col min="6171" max="6400" width="10.5703125" style="491"/>
    <col min="6401" max="6408" width="0" style="491" hidden="1" customWidth="1"/>
    <col min="6409" max="6409" width="3.7109375" style="491" customWidth="1"/>
    <col min="6410" max="6410" width="3.85546875" style="491" customWidth="1"/>
    <col min="6411" max="6411" width="3.7109375" style="491" customWidth="1"/>
    <col min="6412" max="6412" width="12.7109375" style="491" customWidth="1"/>
    <col min="6413" max="6413" width="52.7109375" style="491" customWidth="1"/>
    <col min="6414" max="6417" width="0" style="491" hidden="1" customWidth="1"/>
    <col min="6418" max="6418" width="12.28515625" style="491" customWidth="1"/>
    <col min="6419" max="6419" width="6.42578125" style="491" customWidth="1"/>
    <col min="6420" max="6420" width="12.28515625" style="491" customWidth="1"/>
    <col min="6421" max="6421" width="0" style="491" hidden="1" customWidth="1"/>
    <col min="6422" max="6422" width="3.7109375" style="491" customWidth="1"/>
    <col min="6423" max="6423" width="11.140625" style="491" bestFit="1" customWidth="1"/>
    <col min="6424" max="6425" width="10.5703125" style="491"/>
    <col min="6426" max="6426" width="11.140625" style="491" customWidth="1"/>
    <col min="6427" max="6656" width="10.5703125" style="491"/>
    <col min="6657" max="6664" width="0" style="491" hidden="1" customWidth="1"/>
    <col min="6665" max="6665" width="3.7109375" style="491" customWidth="1"/>
    <col min="6666" max="6666" width="3.85546875" style="491" customWidth="1"/>
    <col min="6667" max="6667" width="3.7109375" style="491" customWidth="1"/>
    <col min="6668" max="6668" width="12.7109375" style="491" customWidth="1"/>
    <col min="6669" max="6669" width="52.7109375" style="491" customWidth="1"/>
    <col min="6670" max="6673" width="0" style="491" hidden="1" customWidth="1"/>
    <col min="6674" max="6674" width="12.28515625" style="491" customWidth="1"/>
    <col min="6675" max="6675" width="6.42578125" style="491" customWidth="1"/>
    <col min="6676" max="6676" width="12.28515625" style="491" customWidth="1"/>
    <col min="6677" max="6677" width="0" style="491" hidden="1" customWidth="1"/>
    <col min="6678" max="6678" width="3.7109375" style="491" customWidth="1"/>
    <col min="6679" max="6679" width="11.140625" style="491" bestFit="1" customWidth="1"/>
    <col min="6680" max="6681" width="10.5703125" style="491"/>
    <col min="6682" max="6682" width="11.140625" style="491" customWidth="1"/>
    <col min="6683" max="6912" width="10.5703125" style="491"/>
    <col min="6913" max="6920" width="0" style="491" hidden="1" customWidth="1"/>
    <col min="6921" max="6921" width="3.7109375" style="491" customWidth="1"/>
    <col min="6922" max="6922" width="3.85546875" style="491" customWidth="1"/>
    <col min="6923" max="6923" width="3.7109375" style="491" customWidth="1"/>
    <col min="6924" max="6924" width="12.7109375" style="491" customWidth="1"/>
    <col min="6925" max="6925" width="52.7109375" style="491" customWidth="1"/>
    <col min="6926" max="6929" width="0" style="491" hidden="1" customWidth="1"/>
    <col min="6930" max="6930" width="12.28515625" style="491" customWidth="1"/>
    <col min="6931" max="6931" width="6.42578125" style="491" customWidth="1"/>
    <col min="6932" max="6932" width="12.28515625" style="491" customWidth="1"/>
    <col min="6933" max="6933" width="0" style="491" hidden="1" customWidth="1"/>
    <col min="6934" max="6934" width="3.7109375" style="491" customWidth="1"/>
    <col min="6935" max="6935" width="11.140625" style="491" bestFit="1" customWidth="1"/>
    <col min="6936" max="6937" width="10.5703125" style="491"/>
    <col min="6938" max="6938" width="11.140625" style="491" customWidth="1"/>
    <col min="6939" max="7168" width="10.5703125" style="491"/>
    <col min="7169" max="7176" width="0" style="491" hidden="1" customWidth="1"/>
    <col min="7177" max="7177" width="3.7109375" style="491" customWidth="1"/>
    <col min="7178" max="7178" width="3.85546875" style="491" customWidth="1"/>
    <col min="7179" max="7179" width="3.7109375" style="491" customWidth="1"/>
    <col min="7180" max="7180" width="12.7109375" style="491" customWidth="1"/>
    <col min="7181" max="7181" width="52.7109375" style="491" customWidth="1"/>
    <col min="7182" max="7185" width="0" style="491" hidden="1" customWidth="1"/>
    <col min="7186" max="7186" width="12.28515625" style="491" customWidth="1"/>
    <col min="7187" max="7187" width="6.42578125" style="491" customWidth="1"/>
    <col min="7188" max="7188" width="12.28515625" style="491" customWidth="1"/>
    <col min="7189" max="7189" width="0" style="491" hidden="1" customWidth="1"/>
    <col min="7190" max="7190" width="3.7109375" style="491" customWidth="1"/>
    <col min="7191" max="7191" width="11.140625" style="491" bestFit="1" customWidth="1"/>
    <col min="7192" max="7193" width="10.5703125" style="491"/>
    <col min="7194" max="7194" width="11.140625" style="491" customWidth="1"/>
    <col min="7195" max="7424" width="10.5703125" style="491"/>
    <col min="7425" max="7432" width="0" style="491" hidden="1" customWidth="1"/>
    <col min="7433" max="7433" width="3.7109375" style="491" customWidth="1"/>
    <col min="7434" max="7434" width="3.85546875" style="491" customWidth="1"/>
    <col min="7435" max="7435" width="3.7109375" style="491" customWidth="1"/>
    <col min="7436" max="7436" width="12.7109375" style="491" customWidth="1"/>
    <col min="7437" max="7437" width="52.7109375" style="491" customWidth="1"/>
    <col min="7438" max="7441" width="0" style="491" hidden="1" customWidth="1"/>
    <col min="7442" max="7442" width="12.28515625" style="491" customWidth="1"/>
    <col min="7443" max="7443" width="6.42578125" style="491" customWidth="1"/>
    <col min="7444" max="7444" width="12.28515625" style="491" customWidth="1"/>
    <col min="7445" max="7445" width="0" style="491" hidden="1" customWidth="1"/>
    <col min="7446" max="7446" width="3.7109375" style="491" customWidth="1"/>
    <col min="7447" max="7447" width="11.140625" style="491" bestFit="1" customWidth="1"/>
    <col min="7448" max="7449" width="10.5703125" style="491"/>
    <col min="7450" max="7450" width="11.140625" style="491" customWidth="1"/>
    <col min="7451" max="7680" width="10.5703125" style="491"/>
    <col min="7681" max="7688" width="0" style="491" hidden="1" customWidth="1"/>
    <col min="7689" max="7689" width="3.7109375" style="491" customWidth="1"/>
    <col min="7690" max="7690" width="3.85546875" style="491" customWidth="1"/>
    <col min="7691" max="7691" width="3.7109375" style="491" customWidth="1"/>
    <col min="7692" max="7692" width="12.7109375" style="491" customWidth="1"/>
    <col min="7693" max="7693" width="52.7109375" style="491" customWidth="1"/>
    <col min="7694" max="7697" width="0" style="491" hidden="1" customWidth="1"/>
    <col min="7698" max="7698" width="12.28515625" style="491" customWidth="1"/>
    <col min="7699" max="7699" width="6.42578125" style="491" customWidth="1"/>
    <col min="7700" max="7700" width="12.28515625" style="491" customWidth="1"/>
    <col min="7701" max="7701" width="0" style="491" hidden="1" customWidth="1"/>
    <col min="7702" max="7702" width="3.7109375" style="491" customWidth="1"/>
    <col min="7703" max="7703" width="11.140625" style="491" bestFit="1" customWidth="1"/>
    <col min="7704" max="7705" width="10.5703125" style="491"/>
    <col min="7706" max="7706" width="11.140625" style="491" customWidth="1"/>
    <col min="7707" max="7936" width="10.5703125" style="491"/>
    <col min="7937" max="7944" width="0" style="491" hidden="1" customWidth="1"/>
    <col min="7945" max="7945" width="3.7109375" style="491" customWidth="1"/>
    <col min="7946" max="7946" width="3.85546875" style="491" customWidth="1"/>
    <col min="7947" max="7947" width="3.7109375" style="491" customWidth="1"/>
    <col min="7948" max="7948" width="12.7109375" style="491" customWidth="1"/>
    <col min="7949" max="7949" width="52.7109375" style="491" customWidth="1"/>
    <col min="7950" max="7953" width="0" style="491" hidden="1" customWidth="1"/>
    <col min="7954" max="7954" width="12.28515625" style="491" customWidth="1"/>
    <col min="7955" max="7955" width="6.42578125" style="491" customWidth="1"/>
    <col min="7956" max="7956" width="12.28515625" style="491" customWidth="1"/>
    <col min="7957" max="7957" width="0" style="491" hidden="1" customWidth="1"/>
    <col min="7958" max="7958" width="3.7109375" style="491" customWidth="1"/>
    <col min="7959" max="7959" width="11.140625" style="491" bestFit="1" customWidth="1"/>
    <col min="7960" max="7961" width="10.5703125" style="491"/>
    <col min="7962" max="7962" width="11.140625" style="491" customWidth="1"/>
    <col min="7963" max="8192" width="10.5703125" style="491"/>
    <col min="8193" max="8200" width="0" style="491" hidden="1" customWidth="1"/>
    <col min="8201" max="8201" width="3.7109375" style="491" customWidth="1"/>
    <col min="8202" max="8202" width="3.85546875" style="491" customWidth="1"/>
    <col min="8203" max="8203" width="3.7109375" style="491" customWidth="1"/>
    <col min="8204" max="8204" width="12.7109375" style="491" customWidth="1"/>
    <col min="8205" max="8205" width="52.7109375" style="491" customWidth="1"/>
    <col min="8206" max="8209" width="0" style="491" hidden="1" customWidth="1"/>
    <col min="8210" max="8210" width="12.28515625" style="491" customWidth="1"/>
    <col min="8211" max="8211" width="6.42578125" style="491" customWidth="1"/>
    <col min="8212" max="8212" width="12.28515625" style="491" customWidth="1"/>
    <col min="8213" max="8213" width="0" style="491" hidden="1" customWidth="1"/>
    <col min="8214" max="8214" width="3.7109375" style="491" customWidth="1"/>
    <col min="8215" max="8215" width="11.140625" style="491" bestFit="1" customWidth="1"/>
    <col min="8216" max="8217" width="10.5703125" style="491"/>
    <col min="8218" max="8218" width="11.140625" style="491" customWidth="1"/>
    <col min="8219" max="8448" width="10.5703125" style="491"/>
    <col min="8449" max="8456" width="0" style="491" hidden="1" customWidth="1"/>
    <col min="8457" max="8457" width="3.7109375" style="491" customWidth="1"/>
    <col min="8458" max="8458" width="3.85546875" style="491" customWidth="1"/>
    <col min="8459" max="8459" width="3.7109375" style="491" customWidth="1"/>
    <col min="8460" max="8460" width="12.7109375" style="491" customWidth="1"/>
    <col min="8461" max="8461" width="52.7109375" style="491" customWidth="1"/>
    <col min="8462" max="8465" width="0" style="491" hidden="1" customWidth="1"/>
    <col min="8466" max="8466" width="12.28515625" style="491" customWidth="1"/>
    <col min="8467" max="8467" width="6.42578125" style="491" customWidth="1"/>
    <col min="8468" max="8468" width="12.28515625" style="491" customWidth="1"/>
    <col min="8469" max="8469" width="0" style="491" hidden="1" customWidth="1"/>
    <col min="8470" max="8470" width="3.7109375" style="491" customWidth="1"/>
    <col min="8471" max="8471" width="11.140625" style="491" bestFit="1" customWidth="1"/>
    <col min="8472" max="8473" width="10.5703125" style="491"/>
    <col min="8474" max="8474" width="11.140625" style="491" customWidth="1"/>
    <col min="8475" max="8704" width="10.5703125" style="491"/>
    <col min="8705" max="8712" width="0" style="491" hidden="1" customWidth="1"/>
    <col min="8713" max="8713" width="3.7109375" style="491" customWidth="1"/>
    <col min="8714" max="8714" width="3.85546875" style="491" customWidth="1"/>
    <col min="8715" max="8715" width="3.7109375" style="491" customWidth="1"/>
    <col min="8716" max="8716" width="12.7109375" style="491" customWidth="1"/>
    <col min="8717" max="8717" width="52.7109375" style="491" customWidth="1"/>
    <col min="8718" max="8721" width="0" style="491" hidden="1" customWidth="1"/>
    <col min="8722" max="8722" width="12.28515625" style="491" customWidth="1"/>
    <col min="8723" max="8723" width="6.42578125" style="491" customWidth="1"/>
    <col min="8724" max="8724" width="12.28515625" style="491" customWidth="1"/>
    <col min="8725" max="8725" width="0" style="491" hidden="1" customWidth="1"/>
    <col min="8726" max="8726" width="3.7109375" style="491" customWidth="1"/>
    <col min="8727" max="8727" width="11.140625" style="491" bestFit="1" customWidth="1"/>
    <col min="8728" max="8729" width="10.5703125" style="491"/>
    <col min="8730" max="8730" width="11.140625" style="491" customWidth="1"/>
    <col min="8731" max="8960" width="10.5703125" style="491"/>
    <col min="8961" max="8968" width="0" style="491" hidden="1" customWidth="1"/>
    <col min="8969" max="8969" width="3.7109375" style="491" customWidth="1"/>
    <col min="8970" max="8970" width="3.85546875" style="491" customWidth="1"/>
    <col min="8971" max="8971" width="3.7109375" style="491" customWidth="1"/>
    <col min="8972" max="8972" width="12.7109375" style="491" customWidth="1"/>
    <col min="8973" max="8973" width="52.7109375" style="491" customWidth="1"/>
    <col min="8974" max="8977" width="0" style="491" hidden="1" customWidth="1"/>
    <col min="8978" max="8978" width="12.28515625" style="491" customWidth="1"/>
    <col min="8979" max="8979" width="6.42578125" style="491" customWidth="1"/>
    <col min="8980" max="8980" width="12.28515625" style="491" customWidth="1"/>
    <col min="8981" max="8981" width="0" style="491" hidden="1" customWidth="1"/>
    <col min="8982" max="8982" width="3.7109375" style="491" customWidth="1"/>
    <col min="8983" max="8983" width="11.140625" style="491" bestFit="1" customWidth="1"/>
    <col min="8984" max="8985" width="10.5703125" style="491"/>
    <col min="8986" max="8986" width="11.140625" style="491" customWidth="1"/>
    <col min="8987" max="9216" width="10.5703125" style="491"/>
    <col min="9217" max="9224" width="0" style="491" hidden="1" customWidth="1"/>
    <col min="9225" max="9225" width="3.7109375" style="491" customWidth="1"/>
    <col min="9226" max="9226" width="3.85546875" style="491" customWidth="1"/>
    <col min="9227" max="9227" width="3.7109375" style="491" customWidth="1"/>
    <col min="9228" max="9228" width="12.7109375" style="491" customWidth="1"/>
    <col min="9229" max="9229" width="52.7109375" style="491" customWidth="1"/>
    <col min="9230" max="9233" width="0" style="491" hidden="1" customWidth="1"/>
    <col min="9234" max="9234" width="12.28515625" style="491" customWidth="1"/>
    <col min="9235" max="9235" width="6.42578125" style="491" customWidth="1"/>
    <col min="9236" max="9236" width="12.28515625" style="491" customWidth="1"/>
    <col min="9237" max="9237" width="0" style="491" hidden="1" customWidth="1"/>
    <col min="9238" max="9238" width="3.7109375" style="491" customWidth="1"/>
    <col min="9239" max="9239" width="11.140625" style="491" bestFit="1" customWidth="1"/>
    <col min="9240" max="9241" width="10.5703125" style="491"/>
    <col min="9242" max="9242" width="11.140625" style="491" customWidth="1"/>
    <col min="9243" max="9472" width="10.5703125" style="491"/>
    <col min="9473" max="9480" width="0" style="491" hidden="1" customWidth="1"/>
    <col min="9481" max="9481" width="3.7109375" style="491" customWidth="1"/>
    <col min="9482" max="9482" width="3.85546875" style="491" customWidth="1"/>
    <col min="9483" max="9483" width="3.7109375" style="491" customWidth="1"/>
    <col min="9484" max="9484" width="12.7109375" style="491" customWidth="1"/>
    <col min="9485" max="9485" width="52.7109375" style="491" customWidth="1"/>
    <col min="9486" max="9489" width="0" style="491" hidden="1" customWidth="1"/>
    <col min="9490" max="9490" width="12.28515625" style="491" customWidth="1"/>
    <col min="9491" max="9491" width="6.42578125" style="491" customWidth="1"/>
    <col min="9492" max="9492" width="12.28515625" style="491" customWidth="1"/>
    <col min="9493" max="9493" width="0" style="491" hidden="1" customWidth="1"/>
    <col min="9494" max="9494" width="3.7109375" style="491" customWidth="1"/>
    <col min="9495" max="9495" width="11.140625" style="491" bestFit="1" customWidth="1"/>
    <col min="9496" max="9497" width="10.5703125" style="491"/>
    <col min="9498" max="9498" width="11.140625" style="491" customWidth="1"/>
    <col min="9499" max="9728" width="10.5703125" style="491"/>
    <col min="9729" max="9736" width="0" style="491" hidden="1" customWidth="1"/>
    <col min="9737" max="9737" width="3.7109375" style="491" customWidth="1"/>
    <col min="9738" max="9738" width="3.85546875" style="491" customWidth="1"/>
    <col min="9739" max="9739" width="3.7109375" style="491" customWidth="1"/>
    <col min="9740" max="9740" width="12.7109375" style="491" customWidth="1"/>
    <col min="9741" max="9741" width="52.7109375" style="491" customWidth="1"/>
    <col min="9742" max="9745" width="0" style="491" hidden="1" customWidth="1"/>
    <col min="9746" max="9746" width="12.28515625" style="491" customWidth="1"/>
    <col min="9747" max="9747" width="6.42578125" style="491" customWidth="1"/>
    <col min="9748" max="9748" width="12.28515625" style="491" customWidth="1"/>
    <col min="9749" max="9749" width="0" style="491" hidden="1" customWidth="1"/>
    <col min="9750" max="9750" width="3.7109375" style="491" customWidth="1"/>
    <col min="9751" max="9751" width="11.140625" style="491" bestFit="1" customWidth="1"/>
    <col min="9752" max="9753" width="10.5703125" style="491"/>
    <col min="9754" max="9754" width="11.140625" style="491" customWidth="1"/>
    <col min="9755" max="9984" width="10.5703125" style="491"/>
    <col min="9985" max="9992" width="0" style="491" hidden="1" customWidth="1"/>
    <col min="9993" max="9993" width="3.7109375" style="491" customWidth="1"/>
    <col min="9994" max="9994" width="3.85546875" style="491" customWidth="1"/>
    <col min="9995" max="9995" width="3.7109375" style="491" customWidth="1"/>
    <col min="9996" max="9996" width="12.7109375" style="491" customWidth="1"/>
    <col min="9997" max="9997" width="52.7109375" style="491" customWidth="1"/>
    <col min="9998" max="10001" width="0" style="491" hidden="1" customWidth="1"/>
    <col min="10002" max="10002" width="12.28515625" style="491" customWidth="1"/>
    <col min="10003" max="10003" width="6.42578125" style="491" customWidth="1"/>
    <col min="10004" max="10004" width="12.28515625" style="491" customWidth="1"/>
    <col min="10005" max="10005" width="0" style="491" hidden="1" customWidth="1"/>
    <col min="10006" max="10006" width="3.7109375" style="491" customWidth="1"/>
    <col min="10007" max="10007" width="11.140625" style="491" bestFit="1" customWidth="1"/>
    <col min="10008" max="10009" width="10.5703125" style="491"/>
    <col min="10010" max="10010" width="11.140625" style="491" customWidth="1"/>
    <col min="10011" max="10240" width="10.5703125" style="491"/>
    <col min="10241" max="10248" width="0" style="491" hidden="1" customWidth="1"/>
    <col min="10249" max="10249" width="3.7109375" style="491" customWidth="1"/>
    <col min="10250" max="10250" width="3.85546875" style="491" customWidth="1"/>
    <col min="10251" max="10251" width="3.7109375" style="491" customWidth="1"/>
    <col min="10252" max="10252" width="12.7109375" style="491" customWidth="1"/>
    <col min="10253" max="10253" width="52.7109375" style="491" customWidth="1"/>
    <col min="10254" max="10257" width="0" style="491" hidden="1" customWidth="1"/>
    <col min="10258" max="10258" width="12.28515625" style="491" customWidth="1"/>
    <col min="10259" max="10259" width="6.42578125" style="491" customWidth="1"/>
    <col min="10260" max="10260" width="12.28515625" style="491" customWidth="1"/>
    <col min="10261" max="10261" width="0" style="491" hidden="1" customWidth="1"/>
    <col min="10262" max="10262" width="3.7109375" style="491" customWidth="1"/>
    <col min="10263" max="10263" width="11.140625" style="491" bestFit="1" customWidth="1"/>
    <col min="10264" max="10265" width="10.5703125" style="491"/>
    <col min="10266" max="10266" width="11.140625" style="491" customWidth="1"/>
    <col min="10267" max="10496" width="10.5703125" style="491"/>
    <col min="10497" max="10504" width="0" style="491" hidden="1" customWidth="1"/>
    <col min="10505" max="10505" width="3.7109375" style="491" customWidth="1"/>
    <col min="10506" max="10506" width="3.85546875" style="491" customWidth="1"/>
    <col min="10507" max="10507" width="3.7109375" style="491" customWidth="1"/>
    <col min="10508" max="10508" width="12.7109375" style="491" customWidth="1"/>
    <col min="10509" max="10509" width="52.7109375" style="491" customWidth="1"/>
    <col min="10510" max="10513" width="0" style="491" hidden="1" customWidth="1"/>
    <col min="10514" max="10514" width="12.28515625" style="491" customWidth="1"/>
    <col min="10515" max="10515" width="6.42578125" style="491" customWidth="1"/>
    <col min="10516" max="10516" width="12.28515625" style="491" customWidth="1"/>
    <col min="10517" max="10517" width="0" style="491" hidden="1" customWidth="1"/>
    <col min="10518" max="10518" width="3.7109375" style="491" customWidth="1"/>
    <col min="10519" max="10519" width="11.140625" style="491" bestFit="1" customWidth="1"/>
    <col min="10520" max="10521" width="10.5703125" style="491"/>
    <col min="10522" max="10522" width="11.140625" style="491" customWidth="1"/>
    <col min="10523" max="10752" width="10.5703125" style="491"/>
    <col min="10753" max="10760" width="0" style="491" hidden="1" customWidth="1"/>
    <col min="10761" max="10761" width="3.7109375" style="491" customWidth="1"/>
    <col min="10762" max="10762" width="3.85546875" style="491" customWidth="1"/>
    <col min="10763" max="10763" width="3.7109375" style="491" customWidth="1"/>
    <col min="10764" max="10764" width="12.7109375" style="491" customWidth="1"/>
    <col min="10765" max="10765" width="52.7109375" style="491" customWidth="1"/>
    <col min="10766" max="10769" width="0" style="491" hidden="1" customWidth="1"/>
    <col min="10770" max="10770" width="12.28515625" style="491" customWidth="1"/>
    <col min="10771" max="10771" width="6.42578125" style="491" customWidth="1"/>
    <col min="10772" max="10772" width="12.28515625" style="491" customWidth="1"/>
    <col min="10773" max="10773" width="0" style="491" hidden="1" customWidth="1"/>
    <col min="10774" max="10774" width="3.7109375" style="491" customWidth="1"/>
    <col min="10775" max="10775" width="11.140625" style="491" bestFit="1" customWidth="1"/>
    <col min="10776" max="10777" width="10.5703125" style="491"/>
    <col min="10778" max="10778" width="11.140625" style="491" customWidth="1"/>
    <col min="10779" max="11008" width="10.5703125" style="491"/>
    <col min="11009" max="11016" width="0" style="491" hidden="1" customWidth="1"/>
    <col min="11017" max="11017" width="3.7109375" style="491" customWidth="1"/>
    <col min="11018" max="11018" width="3.85546875" style="491" customWidth="1"/>
    <col min="11019" max="11019" width="3.7109375" style="491" customWidth="1"/>
    <col min="11020" max="11020" width="12.7109375" style="491" customWidth="1"/>
    <col min="11021" max="11021" width="52.7109375" style="491" customWidth="1"/>
    <col min="11022" max="11025" width="0" style="491" hidden="1" customWidth="1"/>
    <col min="11026" max="11026" width="12.28515625" style="491" customWidth="1"/>
    <col min="11027" max="11027" width="6.42578125" style="491" customWidth="1"/>
    <col min="11028" max="11028" width="12.28515625" style="491" customWidth="1"/>
    <col min="11029" max="11029" width="0" style="491" hidden="1" customWidth="1"/>
    <col min="11030" max="11030" width="3.7109375" style="491" customWidth="1"/>
    <col min="11031" max="11031" width="11.140625" style="491" bestFit="1" customWidth="1"/>
    <col min="11032" max="11033" width="10.5703125" style="491"/>
    <col min="11034" max="11034" width="11.140625" style="491" customWidth="1"/>
    <col min="11035" max="11264" width="10.5703125" style="491"/>
    <col min="11265" max="11272" width="0" style="491" hidden="1" customWidth="1"/>
    <col min="11273" max="11273" width="3.7109375" style="491" customWidth="1"/>
    <col min="11274" max="11274" width="3.85546875" style="491" customWidth="1"/>
    <col min="11275" max="11275" width="3.7109375" style="491" customWidth="1"/>
    <col min="11276" max="11276" width="12.7109375" style="491" customWidth="1"/>
    <col min="11277" max="11277" width="52.7109375" style="491" customWidth="1"/>
    <col min="11278" max="11281" width="0" style="491" hidden="1" customWidth="1"/>
    <col min="11282" max="11282" width="12.28515625" style="491" customWidth="1"/>
    <col min="11283" max="11283" width="6.42578125" style="491" customWidth="1"/>
    <col min="11284" max="11284" width="12.28515625" style="491" customWidth="1"/>
    <col min="11285" max="11285" width="0" style="491" hidden="1" customWidth="1"/>
    <col min="11286" max="11286" width="3.7109375" style="491" customWidth="1"/>
    <col min="11287" max="11287" width="11.140625" style="491" bestFit="1" customWidth="1"/>
    <col min="11288" max="11289" width="10.5703125" style="491"/>
    <col min="11290" max="11290" width="11.140625" style="491" customWidth="1"/>
    <col min="11291" max="11520" width="10.5703125" style="491"/>
    <col min="11521" max="11528" width="0" style="491" hidden="1" customWidth="1"/>
    <col min="11529" max="11529" width="3.7109375" style="491" customWidth="1"/>
    <col min="11530" max="11530" width="3.85546875" style="491" customWidth="1"/>
    <col min="11531" max="11531" width="3.7109375" style="491" customWidth="1"/>
    <col min="11532" max="11532" width="12.7109375" style="491" customWidth="1"/>
    <col min="11533" max="11533" width="52.7109375" style="491" customWidth="1"/>
    <col min="11534" max="11537" width="0" style="491" hidden="1" customWidth="1"/>
    <col min="11538" max="11538" width="12.28515625" style="491" customWidth="1"/>
    <col min="11539" max="11539" width="6.42578125" style="491" customWidth="1"/>
    <col min="11540" max="11540" width="12.28515625" style="491" customWidth="1"/>
    <col min="11541" max="11541" width="0" style="491" hidden="1" customWidth="1"/>
    <col min="11542" max="11542" width="3.7109375" style="491" customWidth="1"/>
    <col min="11543" max="11543" width="11.140625" style="491" bestFit="1" customWidth="1"/>
    <col min="11544" max="11545" width="10.5703125" style="491"/>
    <col min="11546" max="11546" width="11.140625" style="491" customWidth="1"/>
    <col min="11547" max="11776" width="10.5703125" style="491"/>
    <col min="11777" max="11784" width="0" style="491" hidden="1" customWidth="1"/>
    <col min="11785" max="11785" width="3.7109375" style="491" customWidth="1"/>
    <col min="11786" max="11786" width="3.85546875" style="491" customWidth="1"/>
    <col min="11787" max="11787" width="3.7109375" style="491" customWidth="1"/>
    <col min="11788" max="11788" width="12.7109375" style="491" customWidth="1"/>
    <col min="11789" max="11789" width="52.7109375" style="491" customWidth="1"/>
    <col min="11790" max="11793" width="0" style="491" hidden="1" customWidth="1"/>
    <col min="11794" max="11794" width="12.28515625" style="491" customWidth="1"/>
    <col min="11795" max="11795" width="6.42578125" style="491" customWidth="1"/>
    <col min="11796" max="11796" width="12.28515625" style="491" customWidth="1"/>
    <col min="11797" max="11797" width="0" style="491" hidden="1" customWidth="1"/>
    <col min="11798" max="11798" width="3.7109375" style="491" customWidth="1"/>
    <col min="11799" max="11799" width="11.140625" style="491" bestFit="1" customWidth="1"/>
    <col min="11800" max="11801" width="10.5703125" style="491"/>
    <col min="11802" max="11802" width="11.140625" style="491" customWidth="1"/>
    <col min="11803" max="12032" width="10.5703125" style="491"/>
    <col min="12033" max="12040" width="0" style="491" hidden="1" customWidth="1"/>
    <col min="12041" max="12041" width="3.7109375" style="491" customWidth="1"/>
    <col min="12042" max="12042" width="3.85546875" style="491" customWidth="1"/>
    <col min="12043" max="12043" width="3.7109375" style="491" customWidth="1"/>
    <col min="12044" max="12044" width="12.7109375" style="491" customWidth="1"/>
    <col min="12045" max="12045" width="52.7109375" style="491" customWidth="1"/>
    <col min="12046" max="12049" width="0" style="491" hidden="1" customWidth="1"/>
    <col min="12050" max="12050" width="12.28515625" style="491" customWidth="1"/>
    <col min="12051" max="12051" width="6.42578125" style="491" customWidth="1"/>
    <col min="12052" max="12052" width="12.28515625" style="491" customWidth="1"/>
    <col min="12053" max="12053" width="0" style="491" hidden="1" customWidth="1"/>
    <col min="12054" max="12054" width="3.7109375" style="491" customWidth="1"/>
    <col min="12055" max="12055" width="11.140625" style="491" bestFit="1" customWidth="1"/>
    <col min="12056" max="12057" width="10.5703125" style="491"/>
    <col min="12058" max="12058" width="11.140625" style="491" customWidth="1"/>
    <col min="12059" max="12288" width="10.5703125" style="491"/>
    <col min="12289" max="12296" width="0" style="491" hidden="1" customWidth="1"/>
    <col min="12297" max="12297" width="3.7109375" style="491" customWidth="1"/>
    <col min="12298" max="12298" width="3.85546875" style="491" customWidth="1"/>
    <col min="12299" max="12299" width="3.7109375" style="491" customWidth="1"/>
    <col min="12300" max="12300" width="12.7109375" style="491" customWidth="1"/>
    <col min="12301" max="12301" width="52.7109375" style="491" customWidth="1"/>
    <col min="12302" max="12305" width="0" style="491" hidden="1" customWidth="1"/>
    <col min="12306" max="12306" width="12.28515625" style="491" customWidth="1"/>
    <col min="12307" max="12307" width="6.42578125" style="491" customWidth="1"/>
    <col min="12308" max="12308" width="12.28515625" style="491" customWidth="1"/>
    <col min="12309" max="12309" width="0" style="491" hidden="1" customWidth="1"/>
    <col min="12310" max="12310" width="3.7109375" style="491" customWidth="1"/>
    <col min="12311" max="12311" width="11.140625" style="491" bestFit="1" customWidth="1"/>
    <col min="12312" max="12313" width="10.5703125" style="491"/>
    <col min="12314" max="12314" width="11.140625" style="491" customWidth="1"/>
    <col min="12315" max="12544" width="10.5703125" style="491"/>
    <col min="12545" max="12552" width="0" style="491" hidden="1" customWidth="1"/>
    <col min="12553" max="12553" width="3.7109375" style="491" customWidth="1"/>
    <col min="12554" max="12554" width="3.85546875" style="491" customWidth="1"/>
    <col min="12555" max="12555" width="3.7109375" style="491" customWidth="1"/>
    <col min="12556" max="12556" width="12.7109375" style="491" customWidth="1"/>
    <col min="12557" max="12557" width="52.7109375" style="491" customWidth="1"/>
    <col min="12558" max="12561" width="0" style="491" hidden="1" customWidth="1"/>
    <col min="12562" max="12562" width="12.28515625" style="491" customWidth="1"/>
    <col min="12563" max="12563" width="6.42578125" style="491" customWidth="1"/>
    <col min="12564" max="12564" width="12.28515625" style="491" customWidth="1"/>
    <col min="12565" max="12565" width="0" style="491" hidden="1" customWidth="1"/>
    <col min="12566" max="12566" width="3.7109375" style="491" customWidth="1"/>
    <col min="12567" max="12567" width="11.140625" style="491" bestFit="1" customWidth="1"/>
    <col min="12568" max="12569" width="10.5703125" style="491"/>
    <col min="12570" max="12570" width="11.140625" style="491" customWidth="1"/>
    <col min="12571" max="12800" width="10.5703125" style="491"/>
    <col min="12801" max="12808" width="0" style="491" hidden="1" customWidth="1"/>
    <col min="12809" max="12809" width="3.7109375" style="491" customWidth="1"/>
    <col min="12810" max="12810" width="3.85546875" style="491" customWidth="1"/>
    <col min="12811" max="12811" width="3.7109375" style="491" customWidth="1"/>
    <col min="12812" max="12812" width="12.7109375" style="491" customWidth="1"/>
    <col min="12813" max="12813" width="52.7109375" style="491" customWidth="1"/>
    <col min="12814" max="12817" width="0" style="491" hidden="1" customWidth="1"/>
    <col min="12818" max="12818" width="12.28515625" style="491" customWidth="1"/>
    <col min="12819" max="12819" width="6.42578125" style="491" customWidth="1"/>
    <col min="12820" max="12820" width="12.28515625" style="491" customWidth="1"/>
    <col min="12821" max="12821" width="0" style="491" hidden="1" customWidth="1"/>
    <col min="12822" max="12822" width="3.7109375" style="491" customWidth="1"/>
    <col min="12823" max="12823" width="11.140625" style="491" bestFit="1" customWidth="1"/>
    <col min="12824" max="12825" width="10.5703125" style="491"/>
    <col min="12826" max="12826" width="11.140625" style="491" customWidth="1"/>
    <col min="12827" max="13056" width="10.5703125" style="491"/>
    <col min="13057" max="13064" width="0" style="491" hidden="1" customWidth="1"/>
    <col min="13065" max="13065" width="3.7109375" style="491" customWidth="1"/>
    <col min="13066" max="13066" width="3.85546875" style="491" customWidth="1"/>
    <col min="13067" max="13067" width="3.7109375" style="491" customWidth="1"/>
    <col min="13068" max="13068" width="12.7109375" style="491" customWidth="1"/>
    <col min="13069" max="13069" width="52.7109375" style="491" customWidth="1"/>
    <col min="13070" max="13073" width="0" style="491" hidden="1" customWidth="1"/>
    <col min="13074" max="13074" width="12.28515625" style="491" customWidth="1"/>
    <col min="13075" max="13075" width="6.42578125" style="491" customWidth="1"/>
    <col min="13076" max="13076" width="12.28515625" style="491" customWidth="1"/>
    <col min="13077" max="13077" width="0" style="491" hidden="1" customWidth="1"/>
    <col min="13078" max="13078" width="3.7109375" style="491" customWidth="1"/>
    <col min="13079" max="13079" width="11.140625" style="491" bestFit="1" customWidth="1"/>
    <col min="13080" max="13081" width="10.5703125" style="491"/>
    <col min="13082" max="13082" width="11.140625" style="491" customWidth="1"/>
    <col min="13083" max="13312" width="10.5703125" style="491"/>
    <col min="13313" max="13320" width="0" style="491" hidden="1" customWidth="1"/>
    <col min="13321" max="13321" width="3.7109375" style="491" customWidth="1"/>
    <col min="13322" max="13322" width="3.85546875" style="491" customWidth="1"/>
    <col min="13323" max="13323" width="3.7109375" style="491" customWidth="1"/>
    <col min="13324" max="13324" width="12.7109375" style="491" customWidth="1"/>
    <col min="13325" max="13325" width="52.7109375" style="491" customWidth="1"/>
    <col min="13326" max="13329" width="0" style="491" hidden="1" customWidth="1"/>
    <col min="13330" max="13330" width="12.28515625" style="491" customWidth="1"/>
    <col min="13331" max="13331" width="6.42578125" style="491" customWidth="1"/>
    <col min="13332" max="13332" width="12.28515625" style="491" customWidth="1"/>
    <col min="13333" max="13333" width="0" style="491" hidden="1" customWidth="1"/>
    <col min="13334" max="13334" width="3.7109375" style="491" customWidth="1"/>
    <col min="13335" max="13335" width="11.140625" style="491" bestFit="1" customWidth="1"/>
    <col min="13336" max="13337" width="10.5703125" style="491"/>
    <col min="13338" max="13338" width="11.140625" style="491" customWidth="1"/>
    <col min="13339" max="13568" width="10.5703125" style="491"/>
    <col min="13569" max="13576" width="0" style="491" hidden="1" customWidth="1"/>
    <col min="13577" max="13577" width="3.7109375" style="491" customWidth="1"/>
    <col min="13578" max="13578" width="3.85546875" style="491" customWidth="1"/>
    <col min="13579" max="13579" width="3.7109375" style="491" customWidth="1"/>
    <col min="13580" max="13580" width="12.7109375" style="491" customWidth="1"/>
    <col min="13581" max="13581" width="52.7109375" style="491" customWidth="1"/>
    <col min="13582" max="13585" width="0" style="491" hidden="1" customWidth="1"/>
    <col min="13586" max="13586" width="12.28515625" style="491" customWidth="1"/>
    <col min="13587" max="13587" width="6.42578125" style="491" customWidth="1"/>
    <col min="13588" max="13588" width="12.28515625" style="491" customWidth="1"/>
    <col min="13589" max="13589" width="0" style="491" hidden="1" customWidth="1"/>
    <col min="13590" max="13590" width="3.7109375" style="491" customWidth="1"/>
    <col min="13591" max="13591" width="11.140625" style="491" bestFit="1" customWidth="1"/>
    <col min="13592" max="13593" width="10.5703125" style="491"/>
    <col min="13594" max="13594" width="11.140625" style="491" customWidth="1"/>
    <col min="13595" max="13824" width="10.5703125" style="491"/>
    <col min="13825" max="13832" width="0" style="491" hidden="1" customWidth="1"/>
    <col min="13833" max="13833" width="3.7109375" style="491" customWidth="1"/>
    <col min="13834" max="13834" width="3.85546875" style="491" customWidth="1"/>
    <col min="13835" max="13835" width="3.7109375" style="491" customWidth="1"/>
    <col min="13836" max="13836" width="12.7109375" style="491" customWidth="1"/>
    <col min="13837" max="13837" width="52.7109375" style="491" customWidth="1"/>
    <col min="13838" max="13841" width="0" style="491" hidden="1" customWidth="1"/>
    <col min="13842" max="13842" width="12.28515625" style="491" customWidth="1"/>
    <col min="13843" max="13843" width="6.42578125" style="491" customWidth="1"/>
    <col min="13844" max="13844" width="12.28515625" style="491" customWidth="1"/>
    <col min="13845" max="13845" width="0" style="491" hidden="1" customWidth="1"/>
    <col min="13846" max="13846" width="3.7109375" style="491" customWidth="1"/>
    <col min="13847" max="13847" width="11.140625" style="491" bestFit="1" customWidth="1"/>
    <col min="13848" max="13849" width="10.5703125" style="491"/>
    <col min="13850" max="13850" width="11.140625" style="491" customWidth="1"/>
    <col min="13851" max="14080" width="10.5703125" style="491"/>
    <col min="14081" max="14088" width="0" style="491" hidden="1" customWidth="1"/>
    <col min="14089" max="14089" width="3.7109375" style="491" customWidth="1"/>
    <col min="14090" max="14090" width="3.85546875" style="491" customWidth="1"/>
    <col min="14091" max="14091" width="3.7109375" style="491" customWidth="1"/>
    <col min="14092" max="14092" width="12.7109375" style="491" customWidth="1"/>
    <col min="14093" max="14093" width="52.7109375" style="491" customWidth="1"/>
    <col min="14094" max="14097" width="0" style="491" hidden="1" customWidth="1"/>
    <col min="14098" max="14098" width="12.28515625" style="491" customWidth="1"/>
    <col min="14099" max="14099" width="6.42578125" style="491" customWidth="1"/>
    <col min="14100" max="14100" width="12.28515625" style="491" customWidth="1"/>
    <col min="14101" max="14101" width="0" style="491" hidden="1" customWidth="1"/>
    <col min="14102" max="14102" width="3.7109375" style="491" customWidth="1"/>
    <col min="14103" max="14103" width="11.140625" style="491" bestFit="1" customWidth="1"/>
    <col min="14104" max="14105" width="10.5703125" style="491"/>
    <col min="14106" max="14106" width="11.140625" style="491" customWidth="1"/>
    <col min="14107" max="14336" width="10.5703125" style="491"/>
    <col min="14337" max="14344" width="0" style="491" hidden="1" customWidth="1"/>
    <col min="14345" max="14345" width="3.7109375" style="491" customWidth="1"/>
    <col min="14346" max="14346" width="3.85546875" style="491" customWidth="1"/>
    <col min="14347" max="14347" width="3.7109375" style="491" customWidth="1"/>
    <col min="14348" max="14348" width="12.7109375" style="491" customWidth="1"/>
    <col min="14349" max="14349" width="52.7109375" style="491" customWidth="1"/>
    <col min="14350" max="14353" width="0" style="491" hidden="1" customWidth="1"/>
    <col min="14354" max="14354" width="12.28515625" style="491" customWidth="1"/>
    <col min="14355" max="14355" width="6.42578125" style="491" customWidth="1"/>
    <col min="14356" max="14356" width="12.28515625" style="491" customWidth="1"/>
    <col min="14357" max="14357" width="0" style="491" hidden="1" customWidth="1"/>
    <col min="14358" max="14358" width="3.7109375" style="491" customWidth="1"/>
    <col min="14359" max="14359" width="11.140625" style="491" bestFit="1" customWidth="1"/>
    <col min="14360" max="14361" width="10.5703125" style="491"/>
    <col min="14362" max="14362" width="11.140625" style="491" customWidth="1"/>
    <col min="14363" max="14592" width="10.5703125" style="491"/>
    <col min="14593" max="14600" width="0" style="491" hidden="1" customWidth="1"/>
    <col min="14601" max="14601" width="3.7109375" style="491" customWidth="1"/>
    <col min="14602" max="14602" width="3.85546875" style="491" customWidth="1"/>
    <col min="14603" max="14603" width="3.7109375" style="491" customWidth="1"/>
    <col min="14604" max="14604" width="12.7109375" style="491" customWidth="1"/>
    <col min="14605" max="14605" width="52.7109375" style="491" customWidth="1"/>
    <col min="14606" max="14609" width="0" style="491" hidden="1" customWidth="1"/>
    <col min="14610" max="14610" width="12.28515625" style="491" customWidth="1"/>
    <col min="14611" max="14611" width="6.42578125" style="491" customWidth="1"/>
    <col min="14612" max="14612" width="12.28515625" style="491" customWidth="1"/>
    <col min="14613" max="14613" width="0" style="491" hidden="1" customWidth="1"/>
    <col min="14614" max="14614" width="3.7109375" style="491" customWidth="1"/>
    <col min="14615" max="14615" width="11.140625" style="491" bestFit="1" customWidth="1"/>
    <col min="14616" max="14617" width="10.5703125" style="491"/>
    <col min="14618" max="14618" width="11.140625" style="491" customWidth="1"/>
    <col min="14619" max="14848" width="10.5703125" style="491"/>
    <col min="14849" max="14856" width="0" style="491" hidden="1" customWidth="1"/>
    <col min="14857" max="14857" width="3.7109375" style="491" customWidth="1"/>
    <col min="14858" max="14858" width="3.85546875" style="491" customWidth="1"/>
    <col min="14859" max="14859" width="3.7109375" style="491" customWidth="1"/>
    <col min="14860" max="14860" width="12.7109375" style="491" customWidth="1"/>
    <col min="14861" max="14861" width="52.7109375" style="491" customWidth="1"/>
    <col min="14862" max="14865" width="0" style="491" hidden="1" customWidth="1"/>
    <col min="14866" max="14866" width="12.28515625" style="491" customWidth="1"/>
    <col min="14867" max="14867" width="6.42578125" style="491" customWidth="1"/>
    <col min="14868" max="14868" width="12.28515625" style="491" customWidth="1"/>
    <col min="14869" max="14869" width="0" style="491" hidden="1" customWidth="1"/>
    <col min="14870" max="14870" width="3.7109375" style="491" customWidth="1"/>
    <col min="14871" max="14871" width="11.140625" style="491" bestFit="1" customWidth="1"/>
    <col min="14872" max="14873" width="10.5703125" style="491"/>
    <col min="14874" max="14874" width="11.140625" style="491" customWidth="1"/>
    <col min="14875" max="15104" width="10.5703125" style="491"/>
    <col min="15105" max="15112" width="0" style="491" hidden="1" customWidth="1"/>
    <col min="15113" max="15113" width="3.7109375" style="491" customWidth="1"/>
    <col min="15114" max="15114" width="3.85546875" style="491" customWidth="1"/>
    <col min="15115" max="15115" width="3.7109375" style="491" customWidth="1"/>
    <col min="15116" max="15116" width="12.7109375" style="491" customWidth="1"/>
    <col min="15117" max="15117" width="52.7109375" style="491" customWidth="1"/>
    <col min="15118" max="15121" width="0" style="491" hidden="1" customWidth="1"/>
    <col min="15122" max="15122" width="12.28515625" style="491" customWidth="1"/>
    <col min="15123" max="15123" width="6.42578125" style="491" customWidth="1"/>
    <col min="15124" max="15124" width="12.28515625" style="491" customWidth="1"/>
    <col min="15125" max="15125" width="0" style="491" hidden="1" customWidth="1"/>
    <col min="15126" max="15126" width="3.7109375" style="491" customWidth="1"/>
    <col min="15127" max="15127" width="11.140625" style="491" bestFit="1" customWidth="1"/>
    <col min="15128" max="15129" width="10.5703125" style="491"/>
    <col min="15130" max="15130" width="11.140625" style="491" customWidth="1"/>
    <col min="15131" max="15360" width="10.5703125" style="491"/>
    <col min="15361" max="15368" width="0" style="491" hidden="1" customWidth="1"/>
    <col min="15369" max="15369" width="3.7109375" style="491" customWidth="1"/>
    <col min="15370" max="15370" width="3.85546875" style="491" customWidth="1"/>
    <col min="15371" max="15371" width="3.7109375" style="491" customWidth="1"/>
    <col min="15372" max="15372" width="12.7109375" style="491" customWidth="1"/>
    <col min="15373" max="15373" width="52.7109375" style="491" customWidth="1"/>
    <col min="15374" max="15377" width="0" style="491" hidden="1" customWidth="1"/>
    <col min="15378" max="15378" width="12.28515625" style="491" customWidth="1"/>
    <col min="15379" max="15379" width="6.42578125" style="491" customWidth="1"/>
    <col min="15380" max="15380" width="12.28515625" style="491" customWidth="1"/>
    <col min="15381" max="15381" width="0" style="491" hidden="1" customWidth="1"/>
    <col min="15382" max="15382" width="3.7109375" style="491" customWidth="1"/>
    <col min="15383" max="15383" width="11.140625" style="491" bestFit="1" customWidth="1"/>
    <col min="15384" max="15385" width="10.5703125" style="491"/>
    <col min="15386" max="15386" width="11.140625" style="491" customWidth="1"/>
    <col min="15387" max="15616" width="10.5703125" style="491"/>
    <col min="15617" max="15624" width="0" style="491" hidden="1" customWidth="1"/>
    <col min="15625" max="15625" width="3.7109375" style="491" customWidth="1"/>
    <col min="15626" max="15626" width="3.85546875" style="491" customWidth="1"/>
    <col min="15627" max="15627" width="3.7109375" style="491" customWidth="1"/>
    <col min="15628" max="15628" width="12.7109375" style="491" customWidth="1"/>
    <col min="15629" max="15629" width="52.7109375" style="491" customWidth="1"/>
    <col min="15630" max="15633" width="0" style="491" hidden="1" customWidth="1"/>
    <col min="15634" max="15634" width="12.28515625" style="491" customWidth="1"/>
    <col min="15635" max="15635" width="6.42578125" style="491" customWidth="1"/>
    <col min="15636" max="15636" width="12.28515625" style="491" customWidth="1"/>
    <col min="15637" max="15637" width="0" style="491" hidden="1" customWidth="1"/>
    <col min="15638" max="15638" width="3.7109375" style="491" customWidth="1"/>
    <col min="15639" max="15639" width="11.140625" style="491" bestFit="1" customWidth="1"/>
    <col min="15640" max="15641" width="10.5703125" style="491"/>
    <col min="15642" max="15642" width="11.140625" style="491" customWidth="1"/>
    <col min="15643" max="15872" width="10.5703125" style="491"/>
    <col min="15873" max="15880" width="0" style="491" hidden="1" customWidth="1"/>
    <col min="15881" max="15881" width="3.7109375" style="491" customWidth="1"/>
    <col min="15882" max="15882" width="3.85546875" style="491" customWidth="1"/>
    <col min="15883" max="15883" width="3.7109375" style="491" customWidth="1"/>
    <col min="15884" max="15884" width="12.7109375" style="491" customWidth="1"/>
    <col min="15885" max="15885" width="52.7109375" style="491" customWidth="1"/>
    <col min="15886" max="15889" width="0" style="491" hidden="1" customWidth="1"/>
    <col min="15890" max="15890" width="12.28515625" style="491" customWidth="1"/>
    <col min="15891" max="15891" width="6.42578125" style="491" customWidth="1"/>
    <col min="15892" max="15892" width="12.28515625" style="491" customWidth="1"/>
    <col min="15893" max="15893" width="0" style="491" hidden="1" customWidth="1"/>
    <col min="15894" max="15894" width="3.7109375" style="491" customWidth="1"/>
    <col min="15895" max="15895" width="11.140625" style="491" bestFit="1" customWidth="1"/>
    <col min="15896" max="15897" width="10.5703125" style="491"/>
    <col min="15898" max="15898" width="11.140625" style="491" customWidth="1"/>
    <col min="15899" max="16128" width="10.5703125" style="491"/>
    <col min="16129" max="16136" width="0" style="491" hidden="1" customWidth="1"/>
    <col min="16137" max="16137" width="3.7109375" style="491" customWidth="1"/>
    <col min="16138" max="16138" width="3.85546875" style="491" customWidth="1"/>
    <col min="16139" max="16139" width="3.7109375" style="491" customWidth="1"/>
    <col min="16140" max="16140" width="12.7109375" style="491" customWidth="1"/>
    <col min="16141" max="16141" width="52.7109375" style="491" customWidth="1"/>
    <col min="16142" max="16145" width="0" style="491" hidden="1" customWidth="1"/>
    <col min="16146" max="16146" width="12.28515625" style="491" customWidth="1"/>
    <col min="16147" max="16147" width="6.42578125" style="491" customWidth="1"/>
    <col min="16148" max="16148" width="12.28515625" style="491" customWidth="1"/>
    <col min="16149" max="16149" width="0" style="491" hidden="1" customWidth="1"/>
    <col min="16150" max="16150" width="3.7109375" style="491" customWidth="1"/>
    <col min="16151" max="16151" width="11.140625" style="491" bestFit="1" customWidth="1"/>
    <col min="16152" max="16153" width="10.5703125" style="491"/>
    <col min="16154" max="16154" width="11.140625" style="491" customWidth="1"/>
    <col min="16155" max="16384" width="10.5703125" style="491"/>
  </cols>
  <sheetData>
    <row r="1" spans="1:34" hidden="1">
      <c r="Q1" s="550"/>
      <c r="R1" s="550"/>
    </row>
    <row r="2" spans="1:34" hidden="1">
      <c r="U2" s="550"/>
    </row>
    <row r="3" spans="1:34" hidden="1"/>
    <row r="4" spans="1:34" ht="3" customHeight="1">
      <c r="J4" s="497"/>
      <c r="K4" s="497"/>
      <c r="L4" s="492"/>
      <c r="M4" s="492"/>
      <c r="N4" s="492"/>
      <c r="O4" s="500"/>
      <c r="P4" s="500"/>
      <c r="Q4" s="500"/>
      <c r="R4" s="500"/>
      <c r="S4" s="500"/>
      <c r="T4" s="500"/>
      <c r="U4" s="500"/>
    </row>
    <row r="5" spans="1:34" ht="26.1" customHeight="1">
      <c r="J5" s="497"/>
      <c r="K5" s="497"/>
      <c r="L5" s="1286" t="s">
        <v>717</v>
      </c>
      <c r="M5" s="1286"/>
      <c r="N5" s="1286"/>
      <c r="O5" s="1286"/>
      <c r="P5" s="1286"/>
      <c r="Q5" s="1286"/>
      <c r="R5" s="1286"/>
      <c r="S5" s="1286"/>
      <c r="T5" s="1286"/>
      <c r="U5" s="631"/>
    </row>
    <row r="6" spans="1:34" ht="3" customHeight="1">
      <c r="J6" s="497"/>
      <c r="K6" s="497"/>
      <c r="L6" s="492"/>
      <c r="M6" s="492"/>
      <c r="N6" s="492"/>
      <c r="O6" s="496"/>
      <c r="P6" s="496"/>
      <c r="Q6" s="496"/>
      <c r="R6" s="496"/>
      <c r="S6" s="496"/>
      <c r="T6" s="496"/>
      <c r="U6" s="496"/>
      <c r="V6" s="500"/>
    </row>
    <row r="7" spans="1:34" s="774" customFormat="1" ht="5.25" hidden="1">
      <c r="A7" s="1092"/>
      <c r="B7" s="1092"/>
      <c r="C7" s="1092"/>
      <c r="D7" s="1092"/>
      <c r="E7" s="1092"/>
      <c r="F7" s="1092"/>
      <c r="G7" s="1095"/>
      <c r="H7" s="1095"/>
      <c r="I7" s="745"/>
      <c r="J7" s="746"/>
      <c r="K7" s="746"/>
      <c r="L7" s="747"/>
      <c r="M7" s="1161"/>
      <c r="N7" s="747"/>
      <c r="O7" s="1308"/>
      <c r="P7" s="1308"/>
      <c r="Q7" s="777"/>
      <c r="R7" s="777"/>
      <c r="S7" s="777"/>
      <c r="T7" s="777"/>
      <c r="U7" s="778"/>
      <c r="V7" s="779"/>
      <c r="X7" s="1092"/>
      <c r="Y7" s="1092"/>
      <c r="Z7" s="1092"/>
      <c r="AA7" s="1092"/>
      <c r="AB7" s="1092"/>
      <c r="AC7" s="1092"/>
      <c r="AD7" s="1092"/>
      <c r="AE7" s="1092"/>
      <c r="AF7" s="1092"/>
      <c r="AG7" s="1092"/>
      <c r="AH7" s="1092"/>
    </row>
    <row r="8" spans="1:34" s="774" customFormat="1" ht="5.25" hidden="1">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4"/>
      <c r="B9" s="1114"/>
      <c r="C9" s="1114"/>
      <c r="D9" s="1114"/>
      <c r="E9" s="1114"/>
      <c r="F9" s="1114"/>
      <c r="G9" s="1114"/>
      <c r="H9" s="1114"/>
      <c r="L9" s="1164"/>
      <c r="M9" s="1039"/>
      <c r="O9" s="1292"/>
      <c r="P9" s="1292"/>
      <c r="Q9" s="1292"/>
      <c r="R9" s="1292"/>
      <c r="S9" s="1292"/>
      <c r="T9" s="1292"/>
      <c r="U9" s="778"/>
      <c r="V9" s="778"/>
      <c r="X9" s="1114"/>
      <c r="Y9" s="1114"/>
      <c r="Z9" s="1114"/>
      <c r="AA9" s="1114"/>
      <c r="AB9" s="1114"/>
    </row>
    <row r="10" spans="1:34" s="537" customFormat="1" ht="18.75">
      <c r="A10" s="557"/>
      <c r="B10" s="557"/>
      <c r="C10" s="557"/>
      <c r="D10" s="557"/>
      <c r="E10" s="557"/>
      <c r="F10" s="557"/>
      <c r="G10" s="557"/>
      <c r="H10" s="557"/>
      <c r="L10" s="467"/>
      <c r="M10" s="584" t="str">
        <f>"Дата подачи заявления об "&amp;IF(datePr_ch="","утверждении","изменении") &amp; " тарифов"</f>
        <v>Дата подачи заявления об утверждении тарифов</v>
      </c>
      <c r="N10" s="1118"/>
      <c r="O10" s="1293" t="str">
        <f>IF(datePr_ch="",IF(datePr="","",datePr),datePr_ch)</f>
        <v>25.04.2019</v>
      </c>
      <c r="P10" s="1293"/>
      <c r="Q10" s="1293"/>
      <c r="R10" s="1293"/>
      <c r="S10" s="1293"/>
      <c r="T10" s="1293"/>
      <c r="U10" s="549"/>
      <c r="V10" s="549"/>
      <c r="W10" s="487"/>
      <c r="X10" s="557"/>
      <c r="Y10" s="557"/>
      <c r="Z10" s="557"/>
      <c r="AA10" s="557"/>
      <c r="AB10" s="557"/>
      <c r="AC10" s="557"/>
      <c r="AD10" s="557"/>
      <c r="AE10" s="557"/>
      <c r="AF10" s="557"/>
      <c r="AG10" s="557"/>
      <c r="AH10" s="557"/>
    </row>
    <row r="11" spans="1:34" s="537" customFormat="1" ht="22.5">
      <c r="A11" s="557"/>
      <c r="B11" s="557"/>
      <c r="C11" s="557"/>
      <c r="D11" s="557"/>
      <c r="E11" s="557"/>
      <c r="F11" s="557"/>
      <c r="G11" s="557"/>
      <c r="H11" s="557"/>
      <c r="L11" s="520"/>
      <c r="M11" s="584" t="str">
        <f>"Номер подачи заявления об "&amp;IF(numberPr_ch="","утверждении","изменении") &amp; " тарифов"</f>
        <v>Номер подачи заявления об утверждении тарифов</v>
      </c>
      <c r="N11" s="1118"/>
      <c r="O11" s="1293" t="str">
        <f>IF(numberPr_ch="",IF(numberPr="","",numberPr),numberPr_ch)</f>
        <v>40/1.02-740</v>
      </c>
      <c r="P11" s="1293"/>
      <c r="Q11" s="1293"/>
      <c r="R11" s="1293"/>
      <c r="S11" s="1293"/>
      <c r="T11" s="1293"/>
      <c r="U11" s="549"/>
      <c r="V11" s="549"/>
      <c r="W11" s="487"/>
      <c r="X11" s="557"/>
      <c r="Y11" s="557"/>
      <c r="Z11" s="557"/>
      <c r="AA11" s="557"/>
      <c r="AB11" s="557"/>
      <c r="AC11" s="557"/>
      <c r="AD11" s="557"/>
      <c r="AE11" s="557"/>
      <c r="AF11" s="557"/>
      <c r="AG11" s="557"/>
      <c r="AH11" s="557"/>
    </row>
    <row r="12" spans="1:34" s="744" customFormat="1" ht="5.25" hidden="1">
      <c r="A12" s="1114"/>
      <c r="B12" s="1114"/>
      <c r="C12" s="1114"/>
      <c r="D12" s="1114"/>
      <c r="E12" s="1114"/>
      <c r="F12" s="1114"/>
      <c r="G12" s="1114"/>
      <c r="H12" s="1114"/>
      <c r="L12" s="1164"/>
      <c r="M12" s="1039"/>
      <c r="O12" s="1292"/>
      <c r="P12" s="1292"/>
      <c r="Q12" s="1292"/>
      <c r="R12" s="1292"/>
      <c r="S12" s="1292"/>
      <c r="T12" s="1292"/>
      <c r="U12" s="778"/>
      <c r="V12" s="778"/>
      <c r="X12" s="1114"/>
      <c r="Y12" s="1114"/>
      <c r="Z12" s="1114"/>
      <c r="AA12" s="1114"/>
      <c r="AB12" s="1114"/>
    </row>
    <row r="13" spans="1:34" s="537" customFormat="1" ht="11.25" hidden="1">
      <c r="A13" s="557"/>
      <c r="B13" s="557"/>
      <c r="C13" s="557"/>
      <c r="D13" s="557"/>
      <c r="E13" s="557"/>
      <c r="F13" s="557"/>
      <c r="G13" s="557"/>
      <c r="H13" s="557"/>
      <c r="L13" s="1287"/>
      <c r="M13" s="1287"/>
      <c r="N13" s="534"/>
      <c r="O13" s="549"/>
      <c r="P13" s="549"/>
      <c r="Q13" s="549"/>
      <c r="R13" s="549"/>
      <c r="S13" s="549"/>
      <c r="T13" s="549"/>
      <c r="U13" s="555" t="s">
        <v>370</v>
      </c>
      <c r="X13" s="557"/>
      <c r="Y13" s="557"/>
      <c r="Z13" s="557"/>
      <c r="AA13" s="557"/>
      <c r="AB13" s="557"/>
      <c r="AC13" s="557"/>
      <c r="AD13" s="557"/>
      <c r="AE13" s="557"/>
      <c r="AF13" s="557"/>
      <c r="AG13" s="557"/>
      <c r="AH13" s="557"/>
    </row>
    <row r="14" spans="1:34">
      <c r="J14" s="497"/>
      <c r="K14" s="497"/>
      <c r="L14" s="492"/>
      <c r="M14" s="492"/>
      <c r="N14" s="470"/>
      <c r="O14" s="1294"/>
      <c r="P14" s="1294"/>
      <c r="Q14" s="1294"/>
      <c r="R14" s="1294"/>
      <c r="S14" s="1294"/>
      <c r="T14" s="1294"/>
      <c r="U14" s="1294"/>
    </row>
    <row r="15" spans="1:34">
      <c r="J15" s="497"/>
      <c r="K15" s="497"/>
      <c r="L15" s="1217" t="s">
        <v>444</v>
      </c>
      <c r="M15" s="1217"/>
      <c r="N15" s="1217"/>
      <c r="O15" s="1217"/>
      <c r="P15" s="1217"/>
      <c r="Q15" s="1217"/>
      <c r="R15" s="1217"/>
      <c r="S15" s="1217"/>
      <c r="T15" s="1217"/>
      <c r="U15" s="1217"/>
      <c r="V15" s="1217"/>
      <c r="W15" s="1217" t="s">
        <v>445</v>
      </c>
    </row>
    <row r="16" spans="1:34" ht="14.25" customHeight="1">
      <c r="J16" s="497"/>
      <c r="K16" s="497"/>
      <c r="L16" s="1300" t="s">
        <v>90</v>
      </c>
      <c r="M16" s="1300" t="s">
        <v>602</v>
      </c>
      <c r="N16" s="628"/>
      <c r="O16" s="1301" t="s">
        <v>604</v>
      </c>
      <c r="P16" s="1302"/>
      <c r="Q16" s="1302"/>
      <c r="R16" s="1302"/>
      <c r="S16" s="1302"/>
      <c r="T16" s="1303"/>
      <c r="U16" s="1283" t="s">
        <v>338</v>
      </c>
      <c r="V16" s="1297" t="s">
        <v>273</v>
      </c>
      <c r="W16" s="1217"/>
    </row>
    <row r="17" spans="1:36" ht="14.25" customHeight="1">
      <c r="J17" s="497"/>
      <c r="K17" s="497"/>
      <c r="L17" s="1300"/>
      <c r="M17" s="1300"/>
      <c r="N17" s="629"/>
      <c r="O17" s="1306" t="s">
        <v>578</v>
      </c>
      <c r="P17" s="1304" t="s">
        <v>269</v>
      </c>
      <c r="Q17" s="1305"/>
      <c r="R17" s="1280" t="s">
        <v>615</v>
      </c>
      <c r="S17" s="1281"/>
      <c r="T17" s="1282"/>
      <c r="U17" s="1284"/>
      <c r="V17" s="1298"/>
      <c r="W17" s="1217"/>
    </row>
    <row r="18" spans="1:36" ht="33.75" customHeight="1">
      <c r="J18" s="497"/>
      <c r="K18" s="497"/>
      <c r="L18" s="1300"/>
      <c r="M18" s="1300"/>
      <c r="N18" s="630"/>
      <c r="O18" s="1307"/>
      <c r="P18" s="503" t="s">
        <v>579</v>
      </c>
      <c r="Q18" s="503" t="s">
        <v>6</v>
      </c>
      <c r="R18" s="504" t="s">
        <v>272</v>
      </c>
      <c r="S18" s="1295" t="s">
        <v>271</v>
      </c>
      <c r="T18" s="1296"/>
      <c r="U18" s="1285"/>
      <c r="V18" s="1299"/>
      <c r="W18" s="1217"/>
    </row>
    <row r="19" spans="1:36">
      <c r="J19" s="497"/>
      <c r="K19" s="536">
        <v>1</v>
      </c>
      <c r="L19" s="614" t="s">
        <v>91</v>
      </c>
      <c r="M19" s="614" t="s">
        <v>47</v>
      </c>
      <c r="N19" s="616" t="str">
        <f ca="1">OFFSET(N19,0,-1)</f>
        <v>2</v>
      </c>
      <c r="O19" s="615">
        <f ca="1">OFFSET(O19,0,-1)+1</f>
        <v>3</v>
      </c>
      <c r="P19" s="615">
        <f ca="1">OFFSET(P19,0,-1)+1</f>
        <v>4</v>
      </c>
      <c r="Q19" s="615">
        <f ca="1">OFFSET(Q19,0,-1)+1</f>
        <v>5</v>
      </c>
      <c r="R19" s="615">
        <f ca="1">OFFSET(R19,0,-1)+1</f>
        <v>6</v>
      </c>
      <c r="S19" s="1288">
        <f ca="1">OFFSET(S19,0,-1)+1</f>
        <v>7</v>
      </c>
      <c r="T19" s="1288"/>
      <c r="U19" s="615">
        <f ca="1">OFFSET(U19,0,-2)+1</f>
        <v>8</v>
      </c>
      <c r="V19" s="616">
        <f ca="1">OFFSET(V19,0,-1)</f>
        <v>8</v>
      </c>
      <c r="W19" s="615">
        <f ca="1">OFFSET(W19,0,-1)+1</f>
        <v>9</v>
      </c>
    </row>
    <row r="20" spans="1:36" ht="22.5">
      <c r="A20" s="1271">
        <v>1</v>
      </c>
      <c r="B20" s="829"/>
      <c r="C20" s="829"/>
      <c r="D20" s="829"/>
      <c r="E20" s="830"/>
      <c r="F20" s="831"/>
      <c r="G20" s="831"/>
      <c r="H20" s="831"/>
      <c r="I20" s="832"/>
      <c r="J20" s="827"/>
      <c r="K20" s="834"/>
      <c r="L20" s="560">
        <f>mergeValue(A20)</f>
        <v>1</v>
      </c>
      <c r="M20" s="608" t="s">
        <v>19</v>
      </c>
      <c r="N20" s="613"/>
      <c r="O20" s="1272"/>
      <c r="P20" s="1272"/>
      <c r="Q20" s="1272"/>
      <c r="R20" s="1272"/>
      <c r="S20" s="1272"/>
      <c r="T20" s="1272"/>
      <c r="U20" s="1272"/>
      <c r="V20" s="1272"/>
      <c r="W20" s="1122" t="s">
        <v>718</v>
      </c>
      <c r="Y20" s="556"/>
      <c r="Z20" s="556" t="str">
        <f t="shared" ref="Z20:Z33" si="0">IF(M20="","",M20 )</f>
        <v>Наименование тарифа</v>
      </c>
      <c r="AA20" s="556"/>
      <c r="AB20" s="556"/>
      <c r="AC20" s="556"/>
      <c r="AI20" s="552"/>
      <c r="AJ20" s="552"/>
    </row>
    <row r="21" spans="1:36" ht="22.5">
      <c r="A21" s="1271"/>
      <c r="B21" s="1271">
        <v>1</v>
      </c>
      <c r="C21" s="829"/>
      <c r="D21" s="829"/>
      <c r="E21" s="831"/>
      <c r="F21" s="831"/>
      <c r="G21" s="831"/>
      <c r="H21" s="831"/>
      <c r="I21" s="826"/>
      <c r="J21" s="825"/>
      <c r="K21" s="828"/>
      <c r="L21" s="560" t="str">
        <f>mergeValue(A21) &amp;"."&amp; mergeValue(B21)</f>
        <v>1.1</v>
      </c>
      <c r="M21" s="514" t="s">
        <v>15</v>
      </c>
      <c r="N21" s="613"/>
      <c r="O21" s="1272"/>
      <c r="P21" s="1272"/>
      <c r="Q21" s="1272"/>
      <c r="R21" s="1272"/>
      <c r="S21" s="1272"/>
      <c r="T21" s="1272"/>
      <c r="U21" s="1272"/>
      <c r="V21" s="1272"/>
      <c r="W21" s="1122" t="s">
        <v>459</v>
      </c>
      <c r="Y21" s="556"/>
      <c r="Z21" s="556" t="str">
        <f t="shared" si="0"/>
        <v>Территория действия тарифа</v>
      </c>
      <c r="AA21" s="556"/>
      <c r="AB21" s="556"/>
      <c r="AC21" s="556"/>
      <c r="AI21" s="552"/>
      <c r="AJ21" s="552"/>
    </row>
    <row r="22" spans="1:36" ht="22.5">
      <c r="A22" s="1271"/>
      <c r="B22" s="1271"/>
      <c r="C22" s="1271">
        <v>1</v>
      </c>
      <c r="D22" s="829"/>
      <c r="E22" s="831"/>
      <c r="F22" s="831"/>
      <c r="G22" s="831"/>
      <c r="H22" s="831"/>
      <c r="I22" s="833"/>
      <c r="J22" s="825"/>
      <c r="K22" s="828"/>
      <c r="L22" s="560" t="str">
        <f>mergeValue(A22) &amp;"."&amp; mergeValue(B22)&amp;"."&amp; mergeValue(C22)</f>
        <v>1.1.1</v>
      </c>
      <c r="M22" s="515" t="s">
        <v>7</v>
      </c>
      <c r="N22" s="613"/>
      <c r="O22" s="1272"/>
      <c r="P22" s="1272"/>
      <c r="Q22" s="1272"/>
      <c r="R22" s="1272"/>
      <c r="S22" s="1272"/>
      <c r="T22" s="1272"/>
      <c r="U22" s="1272"/>
      <c r="V22" s="1272"/>
      <c r="W22" s="1122" t="s">
        <v>600</v>
      </c>
      <c r="Y22" s="556"/>
      <c r="Z22" s="556" t="str">
        <f t="shared" si="0"/>
        <v xml:space="preserve">Наименование системы теплоснабжения </v>
      </c>
      <c r="AA22" s="556"/>
      <c r="AB22" s="556"/>
      <c r="AC22" s="556"/>
      <c r="AI22" s="552"/>
      <c r="AJ22" s="552"/>
    </row>
    <row r="23" spans="1:36" ht="22.5">
      <c r="A23" s="1271"/>
      <c r="B23" s="1271"/>
      <c r="C23" s="1271"/>
      <c r="D23" s="1271">
        <v>1</v>
      </c>
      <c r="E23" s="831"/>
      <c r="F23" s="831"/>
      <c r="G23" s="831"/>
      <c r="H23" s="831"/>
      <c r="I23" s="833"/>
      <c r="J23" s="825"/>
      <c r="K23" s="828"/>
      <c r="L23" s="560" t="str">
        <f>mergeValue(A23) &amp;"."&amp; mergeValue(B23)&amp;"."&amp; mergeValue(C23)&amp;"."&amp; mergeValue(D23)</f>
        <v>1.1.1.1</v>
      </c>
      <c r="M23" s="516" t="s">
        <v>21</v>
      </c>
      <c r="N23" s="613"/>
      <c r="O23" s="1272"/>
      <c r="P23" s="1272"/>
      <c r="Q23" s="1272"/>
      <c r="R23" s="1272"/>
      <c r="S23" s="1272"/>
      <c r="T23" s="1272"/>
      <c r="U23" s="1272"/>
      <c r="V23" s="1272"/>
      <c r="W23" s="1122" t="s">
        <v>601</v>
      </c>
      <c r="Y23" s="556"/>
      <c r="Z23" s="556" t="str">
        <f t="shared" si="0"/>
        <v xml:space="preserve">Источник тепловой энергии  </v>
      </c>
      <c r="AA23" s="556"/>
      <c r="AB23" s="556"/>
      <c r="AC23" s="556"/>
      <c r="AI23" s="552"/>
      <c r="AJ23" s="552"/>
    </row>
    <row r="24" spans="1:36" ht="78.75">
      <c r="A24" s="1271"/>
      <c r="B24" s="1271"/>
      <c r="C24" s="1271"/>
      <c r="D24" s="1271"/>
      <c r="E24" s="1271">
        <v>1</v>
      </c>
      <c r="F24" s="831"/>
      <c r="G24" s="831"/>
      <c r="H24" s="829">
        <v>1</v>
      </c>
      <c r="I24" s="1271">
        <v>1</v>
      </c>
      <c r="J24" s="831"/>
      <c r="K24" s="836"/>
      <c r="L24" s="560" t="str">
        <f>mergeValue(A24) &amp;"."&amp; mergeValue(B24)&amp;"."&amp; mergeValue(C24)&amp;"."&amp; mergeValue(D24)&amp;"."&amp; mergeValue(E24)</f>
        <v>1.1.1.1.1</v>
      </c>
      <c r="M24" s="522" t="s">
        <v>8</v>
      </c>
      <c r="N24" s="613"/>
      <c r="O24" s="1273"/>
      <c r="P24" s="1273"/>
      <c r="Q24" s="1273"/>
      <c r="R24" s="1273"/>
      <c r="S24" s="1273"/>
      <c r="T24" s="1273"/>
      <c r="U24" s="1273"/>
      <c r="V24" s="1273"/>
      <c r="W24" s="1122" t="s">
        <v>719</v>
      </c>
      <c r="Y24" s="556"/>
      <c r="Z24" s="556" t="str">
        <f t="shared" si="0"/>
        <v>Схема подключения теплопотребляющей установки к коллектору источника тепловой энергии</v>
      </c>
      <c r="AA24" s="556"/>
      <c r="AB24" s="556"/>
      <c r="AC24" s="556"/>
      <c r="AI24" s="552"/>
      <c r="AJ24" s="552"/>
    </row>
    <row r="25" spans="1:36" ht="33.75">
      <c r="A25" s="1271"/>
      <c r="B25" s="1271"/>
      <c r="C25" s="1271"/>
      <c r="D25" s="1271"/>
      <c r="E25" s="1271"/>
      <c r="F25" s="1271">
        <v>1</v>
      </c>
      <c r="G25" s="829"/>
      <c r="H25" s="829"/>
      <c r="I25" s="1271"/>
      <c r="J25" s="1271">
        <v>1</v>
      </c>
      <c r="K25" s="837"/>
      <c r="L25" s="560" t="str">
        <f>mergeValue(A25) &amp;"."&amp; mergeValue(B25)&amp;"."&amp; mergeValue(C25)&amp;"."&amp; mergeValue(D25)&amp;"."&amp; mergeValue(E25)&amp;"."&amp; mergeValue(F25)</f>
        <v>1.1.1.1.1.1</v>
      </c>
      <c r="M25" s="523" t="s">
        <v>9</v>
      </c>
      <c r="N25" s="613"/>
      <c r="O25" s="1274"/>
      <c r="P25" s="1275"/>
      <c r="Q25" s="1275"/>
      <c r="R25" s="1275"/>
      <c r="S25" s="1275"/>
      <c r="T25" s="1275"/>
      <c r="U25" s="1275"/>
      <c r="V25" s="1276"/>
      <c r="W25" s="1122" t="s">
        <v>720</v>
      </c>
      <c r="Y25" s="556"/>
      <c r="Z25" s="556" t="str">
        <f t="shared" si="0"/>
        <v>Группа потребителей</v>
      </c>
      <c r="AA25" s="556"/>
      <c r="AB25" s="556"/>
      <c r="AC25" s="556"/>
      <c r="AI25" s="552"/>
      <c r="AJ25" s="552"/>
    </row>
    <row r="26" spans="1:36" ht="122.1" customHeight="1">
      <c r="A26" s="1271"/>
      <c r="B26" s="1271"/>
      <c r="C26" s="1271"/>
      <c r="D26" s="1271"/>
      <c r="E26" s="1271"/>
      <c r="F26" s="1271"/>
      <c r="G26" s="829">
        <v>1</v>
      </c>
      <c r="H26" s="829"/>
      <c r="I26" s="1271"/>
      <c r="J26" s="1271"/>
      <c r="K26" s="837">
        <v>1</v>
      </c>
      <c r="L26" s="560" t="str">
        <f>mergeValue(A26) &amp;"."&amp; mergeValue(B26)&amp;"."&amp; mergeValue(C26)&amp;"."&amp; mergeValue(D26)&amp;"."&amp; mergeValue(E26)&amp;"."&amp; mergeValue(F26)&amp;"."&amp; mergeValue(G26)</f>
        <v>1.1.1.1.1.1.1</v>
      </c>
      <c r="M26" s="1081"/>
      <c r="N26" s="613"/>
      <c r="O26" s="530"/>
      <c r="P26" s="530"/>
      <c r="Q26" s="1033"/>
      <c r="R26" s="1278"/>
      <c r="S26" s="1279" t="s">
        <v>82</v>
      </c>
      <c r="T26" s="1278"/>
      <c r="U26" s="1279" t="s">
        <v>83</v>
      </c>
      <c r="V26" s="530"/>
      <c r="W26" s="1289" t="s">
        <v>721</v>
      </c>
      <c r="X26" s="552" t="str">
        <f>strCheckDate(O27:V27)</f>
        <v/>
      </c>
      <c r="Y26" s="556"/>
      <c r="Z26" s="556" t="str">
        <f t="shared" si="0"/>
        <v/>
      </c>
      <c r="AA26" s="556"/>
      <c r="AB26" s="556"/>
      <c r="AC26" s="556"/>
      <c r="AI26" s="552"/>
      <c r="AJ26" s="552"/>
    </row>
    <row r="27" spans="1:36" ht="11.25" hidden="1">
      <c r="A27" s="1271"/>
      <c r="B27" s="1271"/>
      <c r="C27" s="1271"/>
      <c r="D27" s="1271"/>
      <c r="E27" s="1271"/>
      <c r="F27" s="1271"/>
      <c r="G27" s="829"/>
      <c r="H27" s="829"/>
      <c r="I27" s="1271"/>
      <c r="J27" s="1271"/>
      <c r="K27" s="837"/>
      <c r="L27" s="567"/>
      <c r="M27" s="613"/>
      <c r="N27" s="613"/>
      <c r="O27" s="530"/>
      <c r="P27" s="530"/>
      <c r="Q27" s="551" t="str">
        <f>R26 &amp; "-" &amp; T26</f>
        <v>-</v>
      </c>
      <c r="R27" s="1278"/>
      <c r="S27" s="1279"/>
      <c r="T27" s="1278"/>
      <c r="U27" s="1279"/>
      <c r="V27" s="530"/>
      <c r="W27" s="1290"/>
      <c r="Y27" s="556"/>
      <c r="Z27" s="556" t="str">
        <f t="shared" si="0"/>
        <v/>
      </c>
      <c r="AA27" s="556"/>
      <c r="AB27" s="556"/>
      <c r="AC27" s="556"/>
      <c r="AI27" s="552"/>
      <c r="AJ27" s="552"/>
    </row>
    <row r="28" spans="1:36" ht="15" customHeight="1">
      <c r="A28" s="1271"/>
      <c r="B28" s="1271"/>
      <c r="C28" s="1271"/>
      <c r="D28" s="1271"/>
      <c r="E28" s="1271"/>
      <c r="F28" s="1271"/>
      <c r="G28" s="831"/>
      <c r="H28" s="829"/>
      <c r="I28" s="1271"/>
      <c r="J28" s="1271"/>
      <c r="K28" s="836"/>
      <c r="L28" s="506"/>
      <c r="M28" s="525" t="s">
        <v>24</v>
      </c>
      <c r="N28" s="532"/>
      <c r="O28" s="532"/>
      <c r="P28" s="532"/>
      <c r="Q28" s="532"/>
      <c r="R28" s="532"/>
      <c r="S28" s="532"/>
      <c r="T28" s="532"/>
      <c r="U28" s="532"/>
      <c r="V28" s="528"/>
      <c r="W28" s="1291"/>
      <c r="Y28" s="556"/>
      <c r="Z28" s="556" t="str">
        <f t="shared" si="0"/>
        <v>Добавить вид теплоносителя (параметры теплоносителя)</v>
      </c>
      <c r="AA28" s="556"/>
      <c r="AB28" s="556"/>
      <c r="AC28" s="556"/>
      <c r="AI28" s="552"/>
      <c r="AJ28" s="552"/>
    </row>
    <row r="29" spans="1:36" ht="15" customHeight="1">
      <c r="A29" s="1271"/>
      <c r="B29" s="1271"/>
      <c r="C29" s="1271"/>
      <c r="D29" s="1271"/>
      <c r="E29" s="1271"/>
      <c r="F29" s="831"/>
      <c r="G29" s="831"/>
      <c r="H29" s="829"/>
      <c r="I29" s="1271"/>
      <c r="J29" s="831"/>
      <c r="K29" s="836"/>
      <c r="L29" s="506"/>
      <c r="M29" s="524" t="s">
        <v>10</v>
      </c>
      <c r="N29" s="532"/>
      <c r="O29" s="532"/>
      <c r="P29" s="532"/>
      <c r="Q29" s="532"/>
      <c r="R29" s="532"/>
      <c r="S29" s="532"/>
      <c r="T29" s="532"/>
      <c r="U29" s="531"/>
      <c r="V29" s="532"/>
      <c r="W29" s="632"/>
      <c r="Y29" s="556"/>
      <c r="Z29" s="556" t="str">
        <f t="shared" si="0"/>
        <v>Добавить группу потребителей</v>
      </c>
      <c r="AA29" s="556"/>
      <c r="AB29" s="556"/>
      <c r="AC29" s="556"/>
      <c r="AI29" s="552"/>
      <c r="AJ29" s="552"/>
    </row>
    <row r="30" spans="1:36" ht="15" customHeight="1">
      <c r="A30" s="1271"/>
      <c r="B30" s="1271"/>
      <c r="C30" s="1271"/>
      <c r="D30" s="1271"/>
      <c r="E30" s="835"/>
      <c r="F30" s="831"/>
      <c r="G30" s="831"/>
      <c r="H30" s="831"/>
      <c r="I30" s="827"/>
      <c r="J30" s="824"/>
      <c r="K30" s="834"/>
      <c r="L30" s="506"/>
      <c r="M30" s="519" t="s">
        <v>11</v>
      </c>
      <c r="N30" s="532"/>
      <c r="O30" s="532"/>
      <c r="P30" s="532"/>
      <c r="Q30" s="532"/>
      <c r="R30" s="532"/>
      <c r="S30" s="532"/>
      <c r="T30" s="532"/>
      <c r="U30" s="531"/>
      <c r="V30" s="532"/>
      <c r="W30" s="632"/>
      <c r="Y30" s="556"/>
      <c r="Z30" s="556" t="str">
        <f t="shared" si="0"/>
        <v>Добавить схему подключения</v>
      </c>
      <c r="AA30" s="556"/>
      <c r="AB30" s="556"/>
      <c r="AC30" s="556"/>
      <c r="AI30" s="552"/>
      <c r="AJ30" s="552"/>
    </row>
    <row r="31" spans="1:36" ht="15" customHeight="1">
      <c r="A31" s="1271"/>
      <c r="B31" s="1271"/>
      <c r="C31" s="1271"/>
      <c r="D31" s="835"/>
      <c r="E31" s="835"/>
      <c r="F31" s="831"/>
      <c r="G31" s="831"/>
      <c r="H31" s="831"/>
      <c r="I31" s="827"/>
      <c r="J31" s="824"/>
      <c r="K31" s="834"/>
      <c r="L31" s="506"/>
      <c r="M31" s="518" t="s">
        <v>16</v>
      </c>
      <c r="N31" s="532"/>
      <c r="O31" s="532"/>
      <c r="P31" s="532"/>
      <c r="Q31" s="532"/>
      <c r="R31" s="532"/>
      <c r="S31" s="532"/>
      <c r="T31" s="532"/>
      <c r="U31" s="531"/>
      <c r="V31" s="532"/>
      <c r="W31" s="632"/>
      <c r="Y31" s="556"/>
      <c r="Z31" s="556" t="str">
        <f t="shared" si="0"/>
        <v>Добавить источник тепловой энергии</v>
      </c>
      <c r="AA31" s="556"/>
      <c r="AB31" s="556"/>
      <c r="AC31" s="556"/>
      <c r="AI31" s="552"/>
      <c r="AJ31" s="552"/>
    </row>
    <row r="32" spans="1:36" ht="15" customHeight="1">
      <c r="A32" s="1271"/>
      <c r="B32" s="1271"/>
      <c r="C32" s="835"/>
      <c r="D32" s="835"/>
      <c r="E32" s="835"/>
      <c r="F32" s="835"/>
      <c r="G32" s="840"/>
      <c r="H32" s="827"/>
      <c r="I32" s="838"/>
      <c r="J32" s="824"/>
      <c r="K32" s="839"/>
      <c r="L32" s="506"/>
      <c r="M32" s="517" t="s">
        <v>17</v>
      </c>
      <c r="N32" s="532"/>
      <c r="O32" s="532"/>
      <c r="P32" s="532"/>
      <c r="Q32" s="532"/>
      <c r="R32" s="532"/>
      <c r="S32" s="532"/>
      <c r="T32" s="532"/>
      <c r="U32" s="531"/>
      <c r="V32" s="532"/>
      <c r="W32" s="632"/>
      <c r="Y32" s="556"/>
      <c r="Z32" s="556" t="str">
        <f t="shared" si="0"/>
        <v>Добавить наименование системы теплоснабжения</v>
      </c>
      <c r="AA32" s="556"/>
      <c r="AB32" s="556"/>
      <c r="AC32" s="556"/>
      <c r="AI32" s="552"/>
      <c r="AJ32" s="552"/>
    </row>
    <row r="33" spans="1:36" ht="15" customHeight="1">
      <c r="A33" s="1271"/>
      <c r="B33" s="835"/>
      <c r="C33" s="835"/>
      <c r="D33" s="835"/>
      <c r="E33" s="835"/>
      <c r="F33" s="835"/>
      <c r="G33" s="840"/>
      <c r="H33" s="827"/>
      <c r="I33" s="827"/>
      <c r="J33" s="824"/>
      <c r="K33" s="834"/>
      <c r="L33" s="506"/>
      <c r="M33" s="526" t="s">
        <v>18</v>
      </c>
      <c r="N33" s="532"/>
      <c r="O33" s="532"/>
      <c r="P33" s="532"/>
      <c r="Q33" s="532"/>
      <c r="R33" s="532"/>
      <c r="S33" s="532"/>
      <c r="T33" s="532"/>
      <c r="U33" s="531"/>
      <c r="V33" s="532"/>
      <c r="W33" s="632"/>
      <c r="Y33" s="556"/>
      <c r="Z33" s="556" t="str">
        <f t="shared" si="0"/>
        <v>Добавить территорию действия тарифа</v>
      </c>
      <c r="AA33" s="556"/>
      <c r="AB33" s="556"/>
      <c r="AC33" s="556"/>
      <c r="AI33" s="552"/>
      <c r="AJ33" s="552"/>
    </row>
    <row r="34" spans="1:36" s="490" customFormat="1" ht="15" customHeight="1">
      <c r="A34" s="823"/>
      <c r="B34" s="823"/>
      <c r="C34" s="823"/>
      <c r="D34" s="823"/>
      <c r="E34" s="823"/>
      <c r="F34" s="823"/>
      <c r="G34" s="823"/>
      <c r="H34" s="823"/>
      <c r="I34" s="823"/>
      <c r="J34" s="823"/>
      <c r="K34" s="823"/>
      <c r="L34" s="461"/>
      <c r="M34" s="533" t="s">
        <v>307</v>
      </c>
      <c r="N34" s="532"/>
      <c r="O34" s="532"/>
      <c r="P34" s="532"/>
      <c r="Q34" s="532"/>
      <c r="R34" s="532"/>
      <c r="S34" s="532"/>
      <c r="T34" s="532"/>
      <c r="U34" s="531"/>
      <c r="V34" s="532"/>
      <c r="W34" s="632"/>
      <c r="X34" s="554"/>
      <c r="Y34" s="554"/>
      <c r="Z34" s="554"/>
      <c r="AA34" s="554"/>
      <c r="AB34" s="554"/>
      <c r="AC34" s="554"/>
      <c r="AD34" s="554"/>
      <c r="AE34" s="554"/>
      <c r="AF34" s="554"/>
      <c r="AG34" s="554"/>
      <c r="AH34" s="554"/>
    </row>
    <row r="35" spans="1:36" ht="11.25">
      <c r="A35" s="491"/>
      <c r="B35" s="491"/>
      <c r="C35" s="491"/>
      <c r="D35" s="491"/>
      <c r="E35" s="491"/>
      <c r="F35" s="491"/>
      <c r="G35" s="491"/>
      <c r="H35" s="491"/>
      <c r="I35" s="491"/>
      <c r="J35" s="491"/>
      <c r="K35" s="491"/>
      <c r="X35" s="491"/>
      <c r="Y35" s="491"/>
      <c r="Z35" s="491"/>
      <c r="AA35" s="491"/>
      <c r="AB35" s="491"/>
      <c r="AC35" s="491"/>
      <c r="AD35" s="491"/>
      <c r="AE35" s="491"/>
      <c r="AF35" s="491"/>
      <c r="AG35" s="491"/>
      <c r="AH35" s="491"/>
    </row>
    <row r="36" spans="1:36" ht="105.75" customHeight="1">
      <c r="L36" s="1">
        <v>1</v>
      </c>
      <c r="M36" s="1264" t="s">
        <v>722</v>
      </c>
      <c r="N36" s="1264"/>
      <c r="O36" s="1264"/>
      <c r="P36" s="1264"/>
      <c r="Q36" s="1264"/>
      <c r="R36" s="1264"/>
      <c r="S36" s="1264"/>
      <c r="T36" s="1264"/>
      <c r="U36" s="1264"/>
      <c r="V36" s="1264"/>
      <c r="W36" s="1264"/>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756" hidden="1" customWidth="1"/>
    <col min="2" max="4" width="3.7109375" style="757" hidden="1" customWidth="1"/>
    <col min="5" max="5" width="3.7109375" style="758" customWidth="1"/>
    <col min="6" max="6" width="9.7109375" style="749" customWidth="1"/>
    <col min="7" max="7" width="37.7109375" style="749" customWidth="1"/>
    <col min="8" max="8" width="66.85546875" style="749" customWidth="1"/>
    <col min="9" max="9" width="115.7109375" style="749" customWidth="1"/>
    <col min="10" max="11" width="10.5703125" style="757"/>
    <col min="12" max="12" width="11.140625" style="757" customWidth="1"/>
    <col min="13" max="20" width="10.5703125" style="757"/>
    <col min="21" max="16384" width="10.5703125" style="749"/>
  </cols>
  <sheetData>
    <row r="1" spans="1:20" ht="3" customHeight="1">
      <c r="A1" s="756" t="s">
        <v>48</v>
      </c>
    </row>
    <row r="2" spans="1:20" ht="22.5">
      <c r="F2" s="1265" t="s">
        <v>470</v>
      </c>
      <c r="G2" s="1266"/>
      <c r="H2" s="1267"/>
      <c r="I2" s="755"/>
    </row>
    <row r="3" spans="1:20" ht="3" customHeight="1"/>
    <row r="4" spans="1:20" s="537" customFormat="1" ht="11.25">
      <c r="A4" s="732"/>
      <c r="B4" s="732"/>
      <c r="C4" s="732"/>
      <c r="D4" s="732"/>
      <c r="F4" s="1217" t="s">
        <v>444</v>
      </c>
      <c r="G4" s="1217"/>
      <c r="H4" s="1217"/>
      <c r="I4" s="1268" t="s">
        <v>445</v>
      </c>
      <c r="J4" s="732"/>
      <c r="K4" s="732"/>
      <c r="L4" s="732"/>
      <c r="M4" s="732"/>
      <c r="N4" s="732"/>
      <c r="O4" s="732"/>
      <c r="P4" s="732"/>
      <c r="Q4" s="732"/>
      <c r="R4" s="732"/>
      <c r="S4" s="732"/>
      <c r="T4" s="732"/>
    </row>
    <row r="5" spans="1:20" s="537" customFormat="1" ht="11.25" customHeight="1">
      <c r="A5" s="732"/>
      <c r="B5" s="732"/>
      <c r="C5" s="732"/>
      <c r="D5" s="732"/>
      <c r="F5" s="737" t="s">
        <v>90</v>
      </c>
      <c r="G5" s="759" t="s">
        <v>447</v>
      </c>
      <c r="H5" s="751" t="s">
        <v>438</v>
      </c>
      <c r="I5" s="1268"/>
      <c r="J5" s="732"/>
      <c r="K5" s="732"/>
      <c r="L5" s="732"/>
      <c r="M5" s="732"/>
      <c r="N5" s="732"/>
      <c r="O5" s="732"/>
      <c r="P5" s="732"/>
      <c r="Q5" s="732"/>
      <c r="R5" s="732"/>
      <c r="S5" s="732"/>
      <c r="T5" s="732"/>
    </row>
    <row r="6" spans="1:20" s="537" customFormat="1" ht="12" customHeight="1">
      <c r="A6" s="732"/>
      <c r="B6" s="732"/>
      <c r="C6" s="732"/>
      <c r="D6" s="732"/>
      <c r="F6" s="760" t="s">
        <v>91</v>
      </c>
      <c r="G6" s="761">
        <v>2</v>
      </c>
      <c r="H6" s="762">
        <v>3</v>
      </c>
      <c r="I6" s="575">
        <v>4</v>
      </c>
      <c r="J6" s="732">
        <v>4</v>
      </c>
      <c r="K6" s="732"/>
      <c r="L6" s="732"/>
      <c r="M6" s="732"/>
      <c r="N6" s="732"/>
      <c r="O6" s="732"/>
      <c r="P6" s="732"/>
      <c r="Q6" s="732"/>
      <c r="R6" s="732"/>
      <c r="S6" s="732"/>
      <c r="T6" s="732"/>
    </row>
    <row r="7" spans="1:20" s="537" customFormat="1" ht="18.75">
      <c r="A7" s="732"/>
      <c r="B7" s="732"/>
      <c r="C7" s="732"/>
      <c r="D7" s="732"/>
      <c r="F7" s="763">
        <v>1</v>
      </c>
      <c r="G7" s="764" t="s">
        <v>471</v>
      </c>
      <c r="H7" s="754" t="str">
        <f>IF(dateCh="","",dateCh)</f>
        <v>29.04.2019</v>
      </c>
      <c r="I7" s="765" t="s">
        <v>472</v>
      </c>
      <c r="J7" s="582"/>
      <c r="K7" s="732"/>
      <c r="L7" s="732"/>
      <c r="M7" s="732"/>
      <c r="N7" s="732"/>
      <c r="O7" s="732"/>
      <c r="P7" s="732"/>
      <c r="Q7" s="732"/>
      <c r="R7" s="732"/>
      <c r="S7" s="732"/>
      <c r="T7" s="732"/>
    </row>
    <row r="8" spans="1:20" s="537" customFormat="1" ht="45">
      <c r="A8" s="1269">
        <v>1</v>
      </c>
      <c r="B8" s="732"/>
      <c r="C8" s="732"/>
      <c r="D8" s="732"/>
      <c r="F8" s="763" t="str">
        <f>"2." &amp;mergeValue(A8)</f>
        <v>2.1</v>
      </c>
      <c r="G8" s="764" t="s">
        <v>473</v>
      </c>
      <c r="H8" s="754"/>
      <c r="I8" s="765" t="s">
        <v>568</v>
      </c>
      <c r="J8" s="582"/>
      <c r="K8" s="732"/>
      <c r="L8" s="732"/>
      <c r="M8" s="732"/>
      <c r="N8" s="732"/>
      <c r="O8" s="732"/>
      <c r="P8" s="732"/>
      <c r="Q8" s="732"/>
      <c r="R8" s="732"/>
      <c r="S8" s="732"/>
      <c r="T8" s="732"/>
    </row>
    <row r="9" spans="1:20" s="537" customFormat="1" ht="22.5">
      <c r="A9" s="1269"/>
      <c r="B9" s="732"/>
      <c r="C9" s="732"/>
      <c r="D9" s="732"/>
      <c r="F9" s="763" t="str">
        <f>"3." &amp;mergeValue(A9)</f>
        <v>3.1</v>
      </c>
      <c r="G9" s="764" t="s">
        <v>474</v>
      </c>
      <c r="H9" s="754"/>
      <c r="I9" s="765" t="s">
        <v>566</v>
      </c>
      <c r="J9" s="582"/>
      <c r="K9" s="732"/>
      <c r="L9" s="732"/>
      <c r="M9" s="732"/>
      <c r="N9" s="732"/>
      <c r="O9" s="732"/>
      <c r="P9" s="732"/>
      <c r="Q9" s="732"/>
      <c r="R9" s="732"/>
      <c r="S9" s="732"/>
      <c r="T9" s="732"/>
    </row>
    <row r="10" spans="1:20" s="537" customFormat="1" ht="22.5">
      <c r="A10" s="1269"/>
      <c r="B10" s="732"/>
      <c r="C10" s="732"/>
      <c r="D10" s="732"/>
      <c r="F10" s="763" t="str">
        <f>"4."&amp;mergeValue(A10)</f>
        <v>4.1</v>
      </c>
      <c r="G10" s="764" t="s">
        <v>475</v>
      </c>
      <c r="H10" s="751" t="s">
        <v>448</v>
      </c>
      <c r="I10" s="765"/>
      <c r="J10" s="582"/>
      <c r="K10" s="732"/>
      <c r="L10" s="732"/>
      <c r="M10" s="732"/>
      <c r="N10" s="732"/>
      <c r="O10" s="732"/>
      <c r="P10" s="732"/>
      <c r="Q10" s="732"/>
      <c r="R10" s="732"/>
      <c r="S10" s="732"/>
      <c r="T10" s="732"/>
    </row>
    <row r="11" spans="1:20" s="537" customFormat="1" ht="18.75">
      <c r="A11" s="1269"/>
      <c r="B11" s="1269">
        <v>1</v>
      </c>
      <c r="C11" s="738"/>
      <c r="D11" s="738"/>
      <c r="F11" s="763" t="str">
        <f>"4."&amp;mergeValue(A11) &amp;"."&amp;mergeValue(B11)</f>
        <v>4.1.1</v>
      </c>
      <c r="G11" s="776" t="s">
        <v>570</v>
      </c>
      <c r="H11" s="754" t="str">
        <f>IF(region_name="","",region_name)</f>
        <v>Ростовская область</v>
      </c>
      <c r="I11" s="765" t="s">
        <v>478</v>
      </c>
      <c r="J11" s="582"/>
      <c r="K11" s="732"/>
      <c r="L11" s="732"/>
      <c r="M11" s="732"/>
      <c r="N11" s="732"/>
      <c r="O11" s="732"/>
      <c r="P11" s="732"/>
      <c r="Q11" s="732"/>
      <c r="R11" s="732"/>
      <c r="S11" s="732"/>
      <c r="T11" s="732"/>
    </row>
    <row r="12" spans="1:20" s="537" customFormat="1" ht="22.5">
      <c r="A12" s="1269"/>
      <c r="B12" s="1269"/>
      <c r="C12" s="1269">
        <v>1</v>
      </c>
      <c r="D12" s="738"/>
      <c r="F12" s="763" t="str">
        <f>"4."&amp;mergeValue(A12) &amp;"."&amp;mergeValue(B12)&amp;"."&amp;mergeValue(C12)</f>
        <v>4.1.1.1</v>
      </c>
      <c r="G12" s="766" t="s">
        <v>476</v>
      </c>
      <c r="H12" s="754"/>
      <c r="I12" s="765" t="s">
        <v>479</v>
      </c>
      <c r="J12" s="582"/>
      <c r="K12" s="732"/>
      <c r="L12" s="732"/>
      <c r="M12" s="732"/>
      <c r="N12" s="732"/>
      <c r="O12" s="732"/>
      <c r="P12" s="732"/>
      <c r="Q12" s="732"/>
      <c r="R12" s="732"/>
      <c r="S12" s="732"/>
      <c r="T12" s="732"/>
    </row>
    <row r="13" spans="1:20" s="537" customFormat="1" ht="39" customHeight="1">
      <c r="A13" s="1269"/>
      <c r="B13" s="1269"/>
      <c r="C13" s="1269"/>
      <c r="D13" s="738">
        <v>1</v>
      </c>
      <c r="F13" s="763" t="str">
        <f>"4."&amp;mergeValue(A13) &amp;"."&amp;mergeValue(B13)&amp;"."&amp;mergeValue(C13)&amp;"."&amp;mergeValue(D13)</f>
        <v>4.1.1.1.1</v>
      </c>
      <c r="G13" s="767" t="s">
        <v>477</v>
      </c>
      <c r="H13" s="754"/>
      <c r="I13" s="1270" t="s">
        <v>569</v>
      </c>
      <c r="J13" s="582"/>
      <c r="K13" s="732"/>
      <c r="L13" s="732"/>
      <c r="M13" s="732"/>
      <c r="N13" s="732"/>
      <c r="O13" s="732"/>
      <c r="P13" s="732"/>
      <c r="Q13" s="732"/>
      <c r="R13" s="732"/>
      <c r="S13" s="732"/>
      <c r="T13" s="732"/>
    </row>
    <row r="14" spans="1:20" s="537" customFormat="1" ht="18.75">
      <c r="A14" s="1269"/>
      <c r="B14" s="1269"/>
      <c r="C14" s="1269"/>
      <c r="D14" s="738"/>
      <c r="F14" s="768"/>
      <c r="G14" s="720" t="s">
        <v>4</v>
      </c>
      <c r="H14" s="591"/>
      <c r="I14" s="1270"/>
      <c r="J14" s="582"/>
      <c r="K14" s="732"/>
      <c r="L14" s="732"/>
      <c r="M14" s="732"/>
      <c r="N14" s="732"/>
      <c r="O14" s="732"/>
      <c r="P14" s="732"/>
      <c r="Q14" s="732"/>
      <c r="R14" s="732"/>
      <c r="S14" s="732"/>
      <c r="T14" s="732"/>
    </row>
    <row r="15" spans="1:20" s="537" customFormat="1" ht="18.75">
      <c r="A15" s="1269"/>
      <c r="B15" s="1269"/>
      <c r="C15" s="738"/>
      <c r="D15" s="738"/>
      <c r="F15" s="601"/>
      <c r="G15" s="544" t="s">
        <v>400</v>
      </c>
      <c r="H15" s="602"/>
      <c r="I15" s="603"/>
      <c r="J15" s="582"/>
      <c r="K15" s="732"/>
      <c r="L15" s="732"/>
      <c r="M15" s="732"/>
      <c r="N15" s="732"/>
      <c r="O15" s="732"/>
      <c r="P15" s="732"/>
      <c r="Q15" s="732"/>
      <c r="R15" s="732"/>
      <c r="S15" s="732"/>
      <c r="T15" s="732"/>
    </row>
    <row r="16" spans="1:20" s="537" customFormat="1" ht="18.75">
      <c r="A16" s="1269"/>
      <c r="B16" s="732"/>
      <c r="C16" s="732"/>
      <c r="D16" s="732"/>
      <c r="F16" s="768"/>
      <c r="G16" s="694" t="s">
        <v>483</v>
      </c>
      <c r="H16" s="769"/>
      <c r="I16" s="770"/>
      <c r="J16" s="582"/>
      <c r="K16" s="732"/>
      <c r="L16" s="732"/>
      <c r="M16" s="732"/>
      <c r="N16" s="732"/>
      <c r="O16" s="732"/>
      <c r="P16" s="732"/>
      <c r="Q16" s="732"/>
      <c r="R16" s="732"/>
      <c r="S16" s="732"/>
      <c r="T16" s="732"/>
    </row>
    <row r="17" spans="1:20" s="537" customFormat="1" ht="18.75">
      <c r="A17" s="732"/>
      <c r="B17" s="732"/>
      <c r="C17" s="732"/>
      <c r="D17" s="732"/>
      <c r="F17" s="768"/>
      <c r="G17" s="697" t="s">
        <v>482</v>
      </c>
      <c r="H17" s="769"/>
      <c r="I17" s="770"/>
      <c r="J17" s="582"/>
      <c r="K17" s="732"/>
      <c r="L17" s="732"/>
      <c r="M17" s="732"/>
      <c r="N17" s="732"/>
      <c r="O17" s="732"/>
      <c r="P17" s="732"/>
      <c r="Q17" s="732"/>
      <c r="R17" s="732"/>
      <c r="S17" s="732"/>
      <c r="T17" s="732"/>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264" t="s">
        <v>571</v>
      </c>
      <c r="H19" s="1264"/>
      <c r="I19" s="772"/>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757" hidden="1" customWidth="1"/>
    <col min="7" max="8" width="9.140625" style="756" hidden="1" customWidth="1"/>
    <col min="9" max="9" width="3.7109375" style="651" customWidth="1"/>
    <col min="10" max="11" width="3.7109375" style="758" customWidth="1"/>
    <col min="12" max="12" width="12.7109375" style="749" customWidth="1"/>
    <col min="13" max="13" width="44.7109375" style="749" customWidth="1"/>
    <col min="14" max="14" width="1.7109375" style="749" hidden="1" customWidth="1"/>
    <col min="15" max="17" width="23.7109375" style="749" hidden="1" customWidth="1"/>
    <col min="18" max="18" width="11.7109375" style="749" customWidth="1"/>
    <col min="19" max="19" width="3.7109375" style="749" customWidth="1"/>
    <col min="20" max="20" width="11.7109375" style="749" customWidth="1"/>
    <col min="21" max="21" width="8.5703125" style="749" hidden="1" customWidth="1"/>
    <col min="22" max="22" width="4.7109375" style="749" customWidth="1"/>
    <col min="23" max="23" width="115.7109375" style="749" customWidth="1"/>
    <col min="24" max="25" width="10.5703125" style="757"/>
    <col min="26" max="26" width="11.140625" style="757" customWidth="1"/>
    <col min="27" max="34" width="10.5703125" style="757"/>
    <col min="35" max="256" width="10.5703125" style="749"/>
    <col min="257" max="264" width="0" style="749" hidden="1" customWidth="1"/>
    <col min="265" max="265" width="3.7109375" style="749" customWidth="1"/>
    <col min="266" max="266" width="3.85546875" style="749" customWidth="1"/>
    <col min="267" max="267" width="3.7109375" style="749" customWidth="1"/>
    <col min="268" max="268" width="12.7109375" style="749" customWidth="1"/>
    <col min="269" max="269" width="52.7109375" style="749" customWidth="1"/>
    <col min="270" max="273" width="0" style="749" hidden="1" customWidth="1"/>
    <col min="274" max="274" width="12.28515625" style="749" customWidth="1"/>
    <col min="275" max="275" width="6.42578125" style="749" customWidth="1"/>
    <col min="276" max="276" width="12.28515625" style="749" customWidth="1"/>
    <col min="277" max="277" width="0" style="749" hidden="1" customWidth="1"/>
    <col min="278" max="278" width="3.7109375" style="749" customWidth="1"/>
    <col min="279" max="279" width="11.140625" style="749" bestFit="1" customWidth="1"/>
    <col min="280" max="281" width="10.5703125" style="749"/>
    <col min="282" max="282" width="11.140625" style="749" customWidth="1"/>
    <col min="283" max="512" width="10.5703125" style="749"/>
    <col min="513" max="520" width="0" style="749" hidden="1" customWidth="1"/>
    <col min="521" max="521" width="3.7109375" style="749" customWidth="1"/>
    <col min="522" max="522" width="3.85546875" style="749" customWidth="1"/>
    <col min="523" max="523" width="3.7109375" style="749" customWidth="1"/>
    <col min="524" max="524" width="12.7109375" style="749" customWidth="1"/>
    <col min="525" max="525" width="52.7109375" style="749" customWidth="1"/>
    <col min="526" max="529" width="0" style="749" hidden="1" customWidth="1"/>
    <col min="530" max="530" width="12.28515625" style="749" customWidth="1"/>
    <col min="531" max="531" width="6.42578125" style="749" customWidth="1"/>
    <col min="532" max="532" width="12.28515625" style="749" customWidth="1"/>
    <col min="533" max="533" width="0" style="749" hidden="1" customWidth="1"/>
    <col min="534" max="534" width="3.7109375" style="749" customWidth="1"/>
    <col min="535" max="535" width="11.140625" style="749" bestFit="1" customWidth="1"/>
    <col min="536" max="537" width="10.5703125" style="749"/>
    <col min="538" max="538" width="11.140625" style="749" customWidth="1"/>
    <col min="539" max="768" width="10.5703125" style="749"/>
    <col min="769" max="776" width="0" style="749" hidden="1" customWidth="1"/>
    <col min="777" max="777" width="3.7109375" style="749" customWidth="1"/>
    <col min="778" max="778" width="3.85546875" style="749" customWidth="1"/>
    <col min="779" max="779" width="3.7109375" style="749" customWidth="1"/>
    <col min="780" max="780" width="12.7109375" style="749" customWidth="1"/>
    <col min="781" max="781" width="52.7109375" style="749" customWidth="1"/>
    <col min="782" max="785" width="0" style="749" hidden="1" customWidth="1"/>
    <col min="786" max="786" width="12.28515625" style="749" customWidth="1"/>
    <col min="787" max="787" width="6.42578125" style="749" customWidth="1"/>
    <col min="788" max="788" width="12.28515625" style="749" customWidth="1"/>
    <col min="789" max="789" width="0" style="749" hidden="1" customWidth="1"/>
    <col min="790" max="790" width="3.7109375" style="749" customWidth="1"/>
    <col min="791" max="791" width="11.140625" style="749" bestFit="1" customWidth="1"/>
    <col min="792" max="793" width="10.5703125" style="749"/>
    <col min="794" max="794" width="11.140625" style="749" customWidth="1"/>
    <col min="795" max="1024" width="10.5703125" style="749"/>
    <col min="1025" max="1032" width="0" style="749" hidden="1" customWidth="1"/>
    <col min="1033" max="1033" width="3.7109375" style="749" customWidth="1"/>
    <col min="1034" max="1034" width="3.85546875" style="749" customWidth="1"/>
    <col min="1035" max="1035" width="3.7109375" style="749" customWidth="1"/>
    <col min="1036" max="1036" width="12.7109375" style="749" customWidth="1"/>
    <col min="1037" max="1037" width="52.7109375" style="749" customWidth="1"/>
    <col min="1038" max="1041" width="0" style="749" hidden="1" customWidth="1"/>
    <col min="1042" max="1042" width="12.28515625" style="749" customWidth="1"/>
    <col min="1043" max="1043" width="6.42578125" style="749" customWidth="1"/>
    <col min="1044" max="1044" width="12.28515625" style="749" customWidth="1"/>
    <col min="1045" max="1045" width="0" style="749" hidden="1" customWidth="1"/>
    <col min="1046" max="1046" width="3.7109375" style="749" customWidth="1"/>
    <col min="1047" max="1047" width="11.140625" style="749" bestFit="1" customWidth="1"/>
    <col min="1048" max="1049" width="10.5703125" style="749"/>
    <col min="1050" max="1050" width="11.140625" style="749" customWidth="1"/>
    <col min="1051" max="1280" width="10.5703125" style="749"/>
    <col min="1281" max="1288" width="0" style="749" hidden="1" customWidth="1"/>
    <col min="1289" max="1289" width="3.7109375" style="749" customWidth="1"/>
    <col min="1290" max="1290" width="3.85546875" style="749" customWidth="1"/>
    <col min="1291" max="1291" width="3.7109375" style="749" customWidth="1"/>
    <col min="1292" max="1292" width="12.7109375" style="749" customWidth="1"/>
    <col min="1293" max="1293" width="52.7109375" style="749" customWidth="1"/>
    <col min="1294" max="1297" width="0" style="749" hidden="1" customWidth="1"/>
    <col min="1298" max="1298" width="12.28515625" style="749" customWidth="1"/>
    <col min="1299" max="1299" width="6.42578125" style="749" customWidth="1"/>
    <col min="1300" max="1300" width="12.28515625" style="749" customWidth="1"/>
    <col min="1301" max="1301" width="0" style="749" hidden="1" customWidth="1"/>
    <col min="1302" max="1302" width="3.7109375" style="749" customWidth="1"/>
    <col min="1303" max="1303" width="11.140625" style="749" bestFit="1" customWidth="1"/>
    <col min="1304" max="1305" width="10.5703125" style="749"/>
    <col min="1306" max="1306" width="11.140625" style="749" customWidth="1"/>
    <col min="1307" max="1536" width="10.5703125" style="749"/>
    <col min="1537" max="1544" width="0" style="749" hidden="1" customWidth="1"/>
    <col min="1545" max="1545" width="3.7109375" style="749" customWidth="1"/>
    <col min="1546" max="1546" width="3.85546875" style="749" customWidth="1"/>
    <col min="1547" max="1547" width="3.7109375" style="749" customWidth="1"/>
    <col min="1548" max="1548" width="12.7109375" style="749" customWidth="1"/>
    <col min="1549" max="1549" width="52.7109375" style="749" customWidth="1"/>
    <col min="1550" max="1553" width="0" style="749" hidden="1" customWidth="1"/>
    <col min="1554" max="1554" width="12.28515625" style="749" customWidth="1"/>
    <col min="1555" max="1555" width="6.42578125" style="749" customWidth="1"/>
    <col min="1556" max="1556" width="12.28515625" style="749" customWidth="1"/>
    <col min="1557" max="1557" width="0" style="749" hidden="1" customWidth="1"/>
    <col min="1558" max="1558" width="3.7109375" style="749" customWidth="1"/>
    <col min="1559" max="1559" width="11.140625" style="749" bestFit="1" customWidth="1"/>
    <col min="1560" max="1561" width="10.5703125" style="749"/>
    <col min="1562" max="1562" width="11.140625" style="749" customWidth="1"/>
    <col min="1563" max="1792" width="10.5703125" style="749"/>
    <col min="1793" max="1800" width="0" style="749" hidden="1" customWidth="1"/>
    <col min="1801" max="1801" width="3.7109375" style="749" customWidth="1"/>
    <col min="1802" max="1802" width="3.85546875" style="749" customWidth="1"/>
    <col min="1803" max="1803" width="3.7109375" style="749" customWidth="1"/>
    <col min="1804" max="1804" width="12.7109375" style="749" customWidth="1"/>
    <col min="1805" max="1805" width="52.7109375" style="749" customWidth="1"/>
    <col min="1806" max="1809" width="0" style="749" hidden="1" customWidth="1"/>
    <col min="1810" max="1810" width="12.28515625" style="749" customWidth="1"/>
    <col min="1811" max="1811" width="6.42578125" style="749" customWidth="1"/>
    <col min="1812" max="1812" width="12.28515625" style="749" customWidth="1"/>
    <col min="1813" max="1813" width="0" style="749" hidden="1" customWidth="1"/>
    <col min="1814" max="1814" width="3.7109375" style="749" customWidth="1"/>
    <col min="1815" max="1815" width="11.140625" style="749" bestFit="1" customWidth="1"/>
    <col min="1816" max="1817" width="10.5703125" style="749"/>
    <col min="1818" max="1818" width="11.140625" style="749" customWidth="1"/>
    <col min="1819" max="2048" width="10.5703125" style="749"/>
    <col min="2049" max="2056" width="0" style="749" hidden="1" customWidth="1"/>
    <col min="2057" max="2057" width="3.7109375" style="749" customWidth="1"/>
    <col min="2058" max="2058" width="3.85546875" style="749" customWidth="1"/>
    <col min="2059" max="2059" width="3.7109375" style="749" customWidth="1"/>
    <col min="2060" max="2060" width="12.7109375" style="749" customWidth="1"/>
    <col min="2061" max="2061" width="52.7109375" style="749" customWidth="1"/>
    <col min="2062" max="2065" width="0" style="749" hidden="1" customWidth="1"/>
    <col min="2066" max="2066" width="12.28515625" style="749" customWidth="1"/>
    <col min="2067" max="2067" width="6.42578125" style="749" customWidth="1"/>
    <col min="2068" max="2068" width="12.28515625" style="749" customWidth="1"/>
    <col min="2069" max="2069" width="0" style="749" hidden="1" customWidth="1"/>
    <col min="2070" max="2070" width="3.7109375" style="749" customWidth="1"/>
    <col min="2071" max="2071" width="11.140625" style="749" bestFit="1" customWidth="1"/>
    <col min="2072" max="2073" width="10.5703125" style="749"/>
    <col min="2074" max="2074" width="11.140625" style="749" customWidth="1"/>
    <col min="2075" max="2304" width="10.5703125" style="749"/>
    <col min="2305" max="2312" width="0" style="749" hidden="1" customWidth="1"/>
    <col min="2313" max="2313" width="3.7109375" style="749" customWidth="1"/>
    <col min="2314" max="2314" width="3.85546875" style="749" customWidth="1"/>
    <col min="2315" max="2315" width="3.7109375" style="749" customWidth="1"/>
    <col min="2316" max="2316" width="12.7109375" style="749" customWidth="1"/>
    <col min="2317" max="2317" width="52.7109375" style="749" customWidth="1"/>
    <col min="2318" max="2321" width="0" style="749" hidden="1" customWidth="1"/>
    <col min="2322" max="2322" width="12.28515625" style="749" customWidth="1"/>
    <col min="2323" max="2323" width="6.42578125" style="749" customWidth="1"/>
    <col min="2324" max="2324" width="12.28515625" style="749" customWidth="1"/>
    <col min="2325" max="2325" width="0" style="749" hidden="1" customWidth="1"/>
    <col min="2326" max="2326" width="3.7109375" style="749" customWidth="1"/>
    <col min="2327" max="2327" width="11.140625" style="749" bestFit="1" customWidth="1"/>
    <col min="2328" max="2329" width="10.5703125" style="749"/>
    <col min="2330" max="2330" width="11.140625" style="749" customWidth="1"/>
    <col min="2331" max="2560" width="10.5703125" style="749"/>
    <col min="2561" max="2568" width="0" style="749" hidden="1" customWidth="1"/>
    <col min="2569" max="2569" width="3.7109375" style="749" customWidth="1"/>
    <col min="2570" max="2570" width="3.85546875" style="749" customWidth="1"/>
    <col min="2571" max="2571" width="3.7109375" style="749" customWidth="1"/>
    <col min="2572" max="2572" width="12.7109375" style="749" customWidth="1"/>
    <col min="2573" max="2573" width="52.7109375" style="749" customWidth="1"/>
    <col min="2574" max="2577" width="0" style="749" hidden="1" customWidth="1"/>
    <col min="2578" max="2578" width="12.28515625" style="749" customWidth="1"/>
    <col min="2579" max="2579" width="6.42578125" style="749" customWidth="1"/>
    <col min="2580" max="2580" width="12.28515625" style="749" customWidth="1"/>
    <col min="2581" max="2581" width="0" style="749" hidden="1" customWidth="1"/>
    <col min="2582" max="2582" width="3.7109375" style="749" customWidth="1"/>
    <col min="2583" max="2583" width="11.140625" style="749" bestFit="1" customWidth="1"/>
    <col min="2584" max="2585" width="10.5703125" style="749"/>
    <col min="2586" max="2586" width="11.140625" style="749" customWidth="1"/>
    <col min="2587" max="2816" width="10.5703125" style="749"/>
    <col min="2817" max="2824" width="0" style="749" hidden="1" customWidth="1"/>
    <col min="2825" max="2825" width="3.7109375" style="749" customWidth="1"/>
    <col min="2826" max="2826" width="3.85546875" style="749" customWidth="1"/>
    <col min="2827" max="2827" width="3.7109375" style="749" customWidth="1"/>
    <col min="2828" max="2828" width="12.7109375" style="749" customWidth="1"/>
    <col min="2829" max="2829" width="52.7109375" style="749" customWidth="1"/>
    <col min="2830" max="2833" width="0" style="749" hidden="1" customWidth="1"/>
    <col min="2834" max="2834" width="12.28515625" style="749" customWidth="1"/>
    <col min="2835" max="2835" width="6.42578125" style="749" customWidth="1"/>
    <col min="2836" max="2836" width="12.28515625" style="749" customWidth="1"/>
    <col min="2837" max="2837" width="0" style="749" hidden="1" customWidth="1"/>
    <col min="2838" max="2838" width="3.7109375" style="749" customWidth="1"/>
    <col min="2839" max="2839" width="11.140625" style="749" bestFit="1" customWidth="1"/>
    <col min="2840" max="2841" width="10.5703125" style="749"/>
    <col min="2842" max="2842" width="11.140625" style="749" customWidth="1"/>
    <col min="2843" max="3072" width="10.5703125" style="749"/>
    <col min="3073" max="3080" width="0" style="749" hidden="1" customWidth="1"/>
    <col min="3081" max="3081" width="3.7109375" style="749" customWidth="1"/>
    <col min="3082" max="3082" width="3.85546875" style="749" customWidth="1"/>
    <col min="3083" max="3083" width="3.7109375" style="749" customWidth="1"/>
    <col min="3084" max="3084" width="12.7109375" style="749" customWidth="1"/>
    <col min="3085" max="3085" width="52.7109375" style="749" customWidth="1"/>
    <col min="3086" max="3089" width="0" style="749" hidden="1" customWidth="1"/>
    <col min="3090" max="3090" width="12.28515625" style="749" customWidth="1"/>
    <col min="3091" max="3091" width="6.42578125" style="749" customWidth="1"/>
    <col min="3092" max="3092" width="12.28515625" style="749" customWidth="1"/>
    <col min="3093" max="3093" width="0" style="749" hidden="1" customWidth="1"/>
    <col min="3094" max="3094" width="3.7109375" style="749" customWidth="1"/>
    <col min="3095" max="3095" width="11.140625" style="749" bestFit="1" customWidth="1"/>
    <col min="3096" max="3097" width="10.5703125" style="749"/>
    <col min="3098" max="3098" width="11.140625" style="749" customWidth="1"/>
    <col min="3099" max="3328" width="10.5703125" style="749"/>
    <col min="3329" max="3336" width="0" style="749" hidden="1" customWidth="1"/>
    <col min="3337" max="3337" width="3.7109375" style="749" customWidth="1"/>
    <col min="3338" max="3338" width="3.85546875" style="749" customWidth="1"/>
    <col min="3339" max="3339" width="3.7109375" style="749" customWidth="1"/>
    <col min="3340" max="3340" width="12.7109375" style="749" customWidth="1"/>
    <col min="3341" max="3341" width="52.7109375" style="749" customWidth="1"/>
    <col min="3342" max="3345" width="0" style="749" hidden="1" customWidth="1"/>
    <col min="3346" max="3346" width="12.28515625" style="749" customWidth="1"/>
    <col min="3347" max="3347" width="6.42578125" style="749" customWidth="1"/>
    <col min="3348" max="3348" width="12.28515625" style="749" customWidth="1"/>
    <col min="3349" max="3349" width="0" style="749" hidden="1" customWidth="1"/>
    <col min="3350" max="3350" width="3.7109375" style="749" customWidth="1"/>
    <col min="3351" max="3351" width="11.140625" style="749" bestFit="1" customWidth="1"/>
    <col min="3352" max="3353" width="10.5703125" style="749"/>
    <col min="3354" max="3354" width="11.140625" style="749" customWidth="1"/>
    <col min="3355" max="3584" width="10.5703125" style="749"/>
    <col min="3585" max="3592" width="0" style="749" hidden="1" customWidth="1"/>
    <col min="3593" max="3593" width="3.7109375" style="749" customWidth="1"/>
    <col min="3594" max="3594" width="3.85546875" style="749" customWidth="1"/>
    <col min="3595" max="3595" width="3.7109375" style="749" customWidth="1"/>
    <col min="3596" max="3596" width="12.7109375" style="749" customWidth="1"/>
    <col min="3597" max="3597" width="52.7109375" style="749" customWidth="1"/>
    <col min="3598" max="3601" width="0" style="749" hidden="1" customWidth="1"/>
    <col min="3602" max="3602" width="12.28515625" style="749" customWidth="1"/>
    <col min="3603" max="3603" width="6.42578125" style="749" customWidth="1"/>
    <col min="3604" max="3604" width="12.28515625" style="749" customWidth="1"/>
    <col min="3605" max="3605" width="0" style="749" hidden="1" customWidth="1"/>
    <col min="3606" max="3606" width="3.7109375" style="749" customWidth="1"/>
    <col min="3607" max="3607" width="11.140625" style="749" bestFit="1" customWidth="1"/>
    <col min="3608" max="3609" width="10.5703125" style="749"/>
    <col min="3610" max="3610" width="11.140625" style="749" customWidth="1"/>
    <col min="3611" max="3840" width="10.5703125" style="749"/>
    <col min="3841" max="3848" width="0" style="749" hidden="1" customWidth="1"/>
    <col min="3849" max="3849" width="3.7109375" style="749" customWidth="1"/>
    <col min="3850" max="3850" width="3.85546875" style="749" customWidth="1"/>
    <col min="3851" max="3851" width="3.7109375" style="749" customWidth="1"/>
    <col min="3852" max="3852" width="12.7109375" style="749" customWidth="1"/>
    <col min="3853" max="3853" width="52.7109375" style="749" customWidth="1"/>
    <col min="3854" max="3857" width="0" style="749" hidden="1" customWidth="1"/>
    <col min="3858" max="3858" width="12.28515625" style="749" customWidth="1"/>
    <col min="3859" max="3859" width="6.42578125" style="749" customWidth="1"/>
    <col min="3860" max="3860" width="12.28515625" style="749" customWidth="1"/>
    <col min="3861" max="3861" width="0" style="749" hidden="1" customWidth="1"/>
    <col min="3862" max="3862" width="3.7109375" style="749" customWidth="1"/>
    <col min="3863" max="3863" width="11.140625" style="749" bestFit="1" customWidth="1"/>
    <col min="3864" max="3865" width="10.5703125" style="749"/>
    <col min="3866" max="3866" width="11.140625" style="749" customWidth="1"/>
    <col min="3867" max="4096" width="10.5703125" style="749"/>
    <col min="4097" max="4104" width="0" style="749" hidden="1" customWidth="1"/>
    <col min="4105" max="4105" width="3.7109375" style="749" customWidth="1"/>
    <col min="4106" max="4106" width="3.85546875" style="749" customWidth="1"/>
    <col min="4107" max="4107" width="3.7109375" style="749" customWidth="1"/>
    <col min="4108" max="4108" width="12.7109375" style="749" customWidth="1"/>
    <col min="4109" max="4109" width="52.7109375" style="749" customWidth="1"/>
    <col min="4110" max="4113" width="0" style="749" hidden="1" customWidth="1"/>
    <col min="4114" max="4114" width="12.28515625" style="749" customWidth="1"/>
    <col min="4115" max="4115" width="6.42578125" style="749" customWidth="1"/>
    <col min="4116" max="4116" width="12.28515625" style="749" customWidth="1"/>
    <col min="4117" max="4117" width="0" style="749" hidden="1" customWidth="1"/>
    <col min="4118" max="4118" width="3.7109375" style="749" customWidth="1"/>
    <col min="4119" max="4119" width="11.140625" style="749" bestFit="1" customWidth="1"/>
    <col min="4120" max="4121" width="10.5703125" style="749"/>
    <col min="4122" max="4122" width="11.140625" style="749" customWidth="1"/>
    <col min="4123" max="4352" width="10.5703125" style="749"/>
    <col min="4353" max="4360" width="0" style="749" hidden="1" customWidth="1"/>
    <col min="4361" max="4361" width="3.7109375" style="749" customWidth="1"/>
    <col min="4362" max="4362" width="3.85546875" style="749" customWidth="1"/>
    <col min="4363" max="4363" width="3.7109375" style="749" customWidth="1"/>
    <col min="4364" max="4364" width="12.7109375" style="749" customWidth="1"/>
    <col min="4365" max="4365" width="52.7109375" style="749" customWidth="1"/>
    <col min="4366" max="4369" width="0" style="749" hidden="1" customWidth="1"/>
    <col min="4370" max="4370" width="12.28515625" style="749" customWidth="1"/>
    <col min="4371" max="4371" width="6.42578125" style="749" customWidth="1"/>
    <col min="4372" max="4372" width="12.28515625" style="749" customWidth="1"/>
    <col min="4373" max="4373" width="0" style="749" hidden="1" customWidth="1"/>
    <col min="4374" max="4374" width="3.7109375" style="749" customWidth="1"/>
    <col min="4375" max="4375" width="11.140625" style="749" bestFit="1" customWidth="1"/>
    <col min="4376" max="4377" width="10.5703125" style="749"/>
    <col min="4378" max="4378" width="11.140625" style="749" customWidth="1"/>
    <col min="4379" max="4608" width="10.5703125" style="749"/>
    <col min="4609" max="4616" width="0" style="749" hidden="1" customWidth="1"/>
    <col min="4617" max="4617" width="3.7109375" style="749" customWidth="1"/>
    <col min="4618" max="4618" width="3.85546875" style="749" customWidth="1"/>
    <col min="4619" max="4619" width="3.7109375" style="749" customWidth="1"/>
    <col min="4620" max="4620" width="12.7109375" style="749" customWidth="1"/>
    <col min="4621" max="4621" width="52.7109375" style="749" customWidth="1"/>
    <col min="4622" max="4625" width="0" style="749" hidden="1" customWidth="1"/>
    <col min="4626" max="4626" width="12.28515625" style="749" customWidth="1"/>
    <col min="4627" max="4627" width="6.42578125" style="749" customWidth="1"/>
    <col min="4628" max="4628" width="12.28515625" style="749" customWidth="1"/>
    <col min="4629" max="4629" width="0" style="749" hidden="1" customWidth="1"/>
    <col min="4630" max="4630" width="3.7109375" style="749" customWidth="1"/>
    <col min="4631" max="4631" width="11.140625" style="749" bestFit="1" customWidth="1"/>
    <col min="4632" max="4633" width="10.5703125" style="749"/>
    <col min="4634" max="4634" width="11.140625" style="749" customWidth="1"/>
    <col min="4635" max="4864" width="10.5703125" style="749"/>
    <col min="4865" max="4872" width="0" style="749" hidden="1" customWidth="1"/>
    <col min="4873" max="4873" width="3.7109375" style="749" customWidth="1"/>
    <col min="4874" max="4874" width="3.85546875" style="749" customWidth="1"/>
    <col min="4875" max="4875" width="3.7109375" style="749" customWidth="1"/>
    <col min="4876" max="4876" width="12.7109375" style="749" customWidth="1"/>
    <col min="4877" max="4877" width="52.7109375" style="749" customWidth="1"/>
    <col min="4878" max="4881" width="0" style="749" hidden="1" customWidth="1"/>
    <col min="4882" max="4882" width="12.28515625" style="749" customWidth="1"/>
    <col min="4883" max="4883" width="6.42578125" style="749" customWidth="1"/>
    <col min="4884" max="4884" width="12.28515625" style="749" customWidth="1"/>
    <col min="4885" max="4885" width="0" style="749" hidden="1" customWidth="1"/>
    <col min="4886" max="4886" width="3.7109375" style="749" customWidth="1"/>
    <col min="4887" max="4887" width="11.140625" style="749" bestFit="1" customWidth="1"/>
    <col min="4888" max="4889" width="10.5703125" style="749"/>
    <col min="4890" max="4890" width="11.140625" style="749" customWidth="1"/>
    <col min="4891" max="5120" width="10.5703125" style="749"/>
    <col min="5121" max="5128" width="0" style="749" hidden="1" customWidth="1"/>
    <col min="5129" max="5129" width="3.7109375" style="749" customWidth="1"/>
    <col min="5130" max="5130" width="3.85546875" style="749" customWidth="1"/>
    <col min="5131" max="5131" width="3.7109375" style="749" customWidth="1"/>
    <col min="5132" max="5132" width="12.7109375" style="749" customWidth="1"/>
    <col min="5133" max="5133" width="52.7109375" style="749" customWidth="1"/>
    <col min="5134" max="5137" width="0" style="749" hidden="1" customWidth="1"/>
    <col min="5138" max="5138" width="12.28515625" style="749" customWidth="1"/>
    <col min="5139" max="5139" width="6.42578125" style="749" customWidth="1"/>
    <col min="5140" max="5140" width="12.28515625" style="749" customWidth="1"/>
    <col min="5141" max="5141" width="0" style="749" hidden="1" customWidth="1"/>
    <col min="5142" max="5142" width="3.7109375" style="749" customWidth="1"/>
    <col min="5143" max="5143" width="11.140625" style="749" bestFit="1" customWidth="1"/>
    <col min="5144" max="5145" width="10.5703125" style="749"/>
    <col min="5146" max="5146" width="11.140625" style="749" customWidth="1"/>
    <col min="5147" max="5376" width="10.5703125" style="749"/>
    <col min="5377" max="5384" width="0" style="749" hidden="1" customWidth="1"/>
    <col min="5385" max="5385" width="3.7109375" style="749" customWidth="1"/>
    <col min="5386" max="5386" width="3.85546875" style="749" customWidth="1"/>
    <col min="5387" max="5387" width="3.7109375" style="749" customWidth="1"/>
    <col min="5388" max="5388" width="12.7109375" style="749" customWidth="1"/>
    <col min="5389" max="5389" width="52.7109375" style="749" customWidth="1"/>
    <col min="5390" max="5393" width="0" style="749" hidden="1" customWidth="1"/>
    <col min="5394" max="5394" width="12.28515625" style="749" customWidth="1"/>
    <col min="5395" max="5395" width="6.42578125" style="749" customWidth="1"/>
    <col min="5396" max="5396" width="12.28515625" style="749" customWidth="1"/>
    <col min="5397" max="5397" width="0" style="749" hidden="1" customWidth="1"/>
    <col min="5398" max="5398" width="3.7109375" style="749" customWidth="1"/>
    <col min="5399" max="5399" width="11.140625" style="749" bestFit="1" customWidth="1"/>
    <col min="5400" max="5401" width="10.5703125" style="749"/>
    <col min="5402" max="5402" width="11.140625" style="749" customWidth="1"/>
    <col min="5403" max="5632" width="10.5703125" style="749"/>
    <col min="5633" max="5640" width="0" style="749" hidden="1" customWidth="1"/>
    <col min="5641" max="5641" width="3.7109375" style="749" customWidth="1"/>
    <col min="5642" max="5642" width="3.85546875" style="749" customWidth="1"/>
    <col min="5643" max="5643" width="3.7109375" style="749" customWidth="1"/>
    <col min="5644" max="5644" width="12.7109375" style="749" customWidth="1"/>
    <col min="5645" max="5645" width="52.7109375" style="749" customWidth="1"/>
    <col min="5646" max="5649" width="0" style="749" hidden="1" customWidth="1"/>
    <col min="5650" max="5650" width="12.28515625" style="749" customWidth="1"/>
    <col min="5651" max="5651" width="6.42578125" style="749" customWidth="1"/>
    <col min="5652" max="5652" width="12.28515625" style="749" customWidth="1"/>
    <col min="5653" max="5653" width="0" style="749" hidden="1" customWidth="1"/>
    <col min="5654" max="5654" width="3.7109375" style="749" customWidth="1"/>
    <col min="5655" max="5655" width="11.140625" style="749" bestFit="1" customWidth="1"/>
    <col min="5656" max="5657" width="10.5703125" style="749"/>
    <col min="5658" max="5658" width="11.140625" style="749" customWidth="1"/>
    <col min="5659" max="5888" width="10.5703125" style="749"/>
    <col min="5889" max="5896" width="0" style="749" hidden="1" customWidth="1"/>
    <col min="5897" max="5897" width="3.7109375" style="749" customWidth="1"/>
    <col min="5898" max="5898" width="3.85546875" style="749" customWidth="1"/>
    <col min="5899" max="5899" width="3.7109375" style="749" customWidth="1"/>
    <col min="5900" max="5900" width="12.7109375" style="749" customWidth="1"/>
    <col min="5901" max="5901" width="52.7109375" style="749" customWidth="1"/>
    <col min="5902" max="5905" width="0" style="749" hidden="1" customWidth="1"/>
    <col min="5906" max="5906" width="12.28515625" style="749" customWidth="1"/>
    <col min="5907" max="5907" width="6.42578125" style="749" customWidth="1"/>
    <col min="5908" max="5908" width="12.28515625" style="749" customWidth="1"/>
    <col min="5909" max="5909" width="0" style="749" hidden="1" customWidth="1"/>
    <col min="5910" max="5910" width="3.7109375" style="749" customWidth="1"/>
    <col min="5911" max="5911" width="11.140625" style="749" bestFit="1" customWidth="1"/>
    <col min="5912" max="5913" width="10.5703125" style="749"/>
    <col min="5914" max="5914" width="11.140625" style="749" customWidth="1"/>
    <col min="5915" max="6144" width="10.5703125" style="749"/>
    <col min="6145" max="6152" width="0" style="749" hidden="1" customWidth="1"/>
    <col min="6153" max="6153" width="3.7109375" style="749" customWidth="1"/>
    <col min="6154" max="6154" width="3.85546875" style="749" customWidth="1"/>
    <col min="6155" max="6155" width="3.7109375" style="749" customWidth="1"/>
    <col min="6156" max="6156" width="12.7109375" style="749" customWidth="1"/>
    <col min="6157" max="6157" width="52.7109375" style="749" customWidth="1"/>
    <col min="6158" max="6161" width="0" style="749" hidden="1" customWidth="1"/>
    <col min="6162" max="6162" width="12.28515625" style="749" customWidth="1"/>
    <col min="6163" max="6163" width="6.42578125" style="749" customWidth="1"/>
    <col min="6164" max="6164" width="12.28515625" style="749" customWidth="1"/>
    <col min="6165" max="6165" width="0" style="749" hidden="1" customWidth="1"/>
    <col min="6166" max="6166" width="3.7109375" style="749" customWidth="1"/>
    <col min="6167" max="6167" width="11.140625" style="749" bestFit="1" customWidth="1"/>
    <col min="6168" max="6169" width="10.5703125" style="749"/>
    <col min="6170" max="6170" width="11.140625" style="749" customWidth="1"/>
    <col min="6171" max="6400" width="10.5703125" style="749"/>
    <col min="6401" max="6408" width="0" style="749" hidden="1" customWidth="1"/>
    <col min="6409" max="6409" width="3.7109375" style="749" customWidth="1"/>
    <col min="6410" max="6410" width="3.85546875" style="749" customWidth="1"/>
    <col min="6411" max="6411" width="3.7109375" style="749" customWidth="1"/>
    <col min="6412" max="6412" width="12.7109375" style="749" customWidth="1"/>
    <col min="6413" max="6413" width="52.7109375" style="749" customWidth="1"/>
    <col min="6414" max="6417" width="0" style="749" hidden="1" customWidth="1"/>
    <col min="6418" max="6418" width="12.28515625" style="749" customWidth="1"/>
    <col min="6419" max="6419" width="6.42578125" style="749" customWidth="1"/>
    <col min="6420" max="6420" width="12.28515625" style="749" customWidth="1"/>
    <col min="6421" max="6421" width="0" style="749" hidden="1" customWidth="1"/>
    <col min="6422" max="6422" width="3.7109375" style="749" customWidth="1"/>
    <col min="6423" max="6423" width="11.140625" style="749" bestFit="1" customWidth="1"/>
    <col min="6424" max="6425" width="10.5703125" style="749"/>
    <col min="6426" max="6426" width="11.140625" style="749" customWidth="1"/>
    <col min="6427" max="6656" width="10.5703125" style="749"/>
    <col min="6657" max="6664" width="0" style="749" hidden="1" customWidth="1"/>
    <col min="6665" max="6665" width="3.7109375" style="749" customWidth="1"/>
    <col min="6666" max="6666" width="3.85546875" style="749" customWidth="1"/>
    <col min="6667" max="6667" width="3.7109375" style="749" customWidth="1"/>
    <col min="6668" max="6668" width="12.7109375" style="749" customWidth="1"/>
    <col min="6669" max="6669" width="52.7109375" style="749" customWidth="1"/>
    <col min="6670" max="6673" width="0" style="749" hidden="1" customWidth="1"/>
    <col min="6674" max="6674" width="12.28515625" style="749" customWidth="1"/>
    <col min="6675" max="6675" width="6.42578125" style="749" customWidth="1"/>
    <col min="6676" max="6676" width="12.28515625" style="749" customWidth="1"/>
    <col min="6677" max="6677" width="0" style="749" hidden="1" customWidth="1"/>
    <col min="6678" max="6678" width="3.7109375" style="749" customWidth="1"/>
    <col min="6679" max="6679" width="11.140625" style="749" bestFit="1" customWidth="1"/>
    <col min="6680" max="6681" width="10.5703125" style="749"/>
    <col min="6682" max="6682" width="11.140625" style="749" customWidth="1"/>
    <col min="6683" max="6912" width="10.5703125" style="749"/>
    <col min="6913" max="6920" width="0" style="749" hidden="1" customWidth="1"/>
    <col min="6921" max="6921" width="3.7109375" style="749" customWidth="1"/>
    <col min="6922" max="6922" width="3.85546875" style="749" customWidth="1"/>
    <col min="6923" max="6923" width="3.7109375" style="749" customWidth="1"/>
    <col min="6924" max="6924" width="12.7109375" style="749" customWidth="1"/>
    <col min="6925" max="6925" width="52.7109375" style="749" customWidth="1"/>
    <col min="6926" max="6929" width="0" style="749" hidden="1" customWidth="1"/>
    <col min="6930" max="6930" width="12.28515625" style="749" customWidth="1"/>
    <col min="6931" max="6931" width="6.42578125" style="749" customWidth="1"/>
    <col min="6932" max="6932" width="12.28515625" style="749" customWidth="1"/>
    <col min="6933" max="6933" width="0" style="749" hidden="1" customWidth="1"/>
    <col min="6934" max="6934" width="3.7109375" style="749" customWidth="1"/>
    <col min="6935" max="6935" width="11.140625" style="749" bestFit="1" customWidth="1"/>
    <col min="6936" max="6937" width="10.5703125" style="749"/>
    <col min="6938" max="6938" width="11.140625" style="749" customWidth="1"/>
    <col min="6939" max="7168" width="10.5703125" style="749"/>
    <col min="7169" max="7176" width="0" style="749" hidden="1" customWidth="1"/>
    <col min="7177" max="7177" width="3.7109375" style="749" customWidth="1"/>
    <col min="7178" max="7178" width="3.85546875" style="749" customWidth="1"/>
    <col min="7179" max="7179" width="3.7109375" style="749" customWidth="1"/>
    <col min="7180" max="7180" width="12.7109375" style="749" customWidth="1"/>
    <col min="7181" max="7181" width="52.7109375" style="749" customWidth="1"/>
    <col min="7182" max="7185" width="0" style="749" hidden="1" customWidth="1"/>
    <col min="7186" max="7186" width="12.28515625" style="749" customWidth="1"/>
    <col min="7187" max="7187" width="6.42578125" style="749" customWidth="1"/>
    <col min="7188" max="7188" width="12.28515625" style="749" customWidth="1"/>
    <col min="7189" max="7189" width="0" style="749" hidden="1" customWidth="1"/>
    <col min="7190" max="7190" width="3.7109375" style="749" customWidth="1"/>
    <col min="7191" max="7191" width="11.140625" style="749" bestFit="1" customWidth="1"/>
    <col min="7192" max="7193" width="10.5703125" style="749"/>
    <col min="7194" max="7194" width="11.140625" style="749" customWidth="1"/>
    <col min="7195" max="7424" width="10.5703125" style="749"/>
    <col min="7425" max="7432" width="0" style="749" hidden="1" customWidth="1"/>
    <col min="7433" max="7433" width="3.7109375" style="749" customWidth="1"/>
    <col min="7434" max="7434" width="3.85546875" style="749" customWidth="1"/>
    <col min="7435" max="7435" width="3.7109375" style="749" customWidth="1"/>
    <col min="7436" max="7436" width="12.7109375" style="749" customWidth="1"/>
    <col min="7437" max="7437" width="52.7109375" style="749" customWidth="1"/>
    <col min="7438" max="7441" width="0" style="749" hidden="1" customWidth="1"/>
    <col min="7442" max="7442" width="12.28515625" style="749" customWidth="1"/>
    <col min="7443" max="7443" width="6.42578125" style="749" customWidth="1"/>
    <col min="7444" max="7444" width="12.28515625" style="749" customWidth="1"/>
    <col min="7445" max="7445" width="0" style="749" hidden="1" customWidth="1"/>
    <col min="7446" max="7446" width="3.7109375" style="749" customWidth="1"/>
    <col min="7447" max="7447" width="11.140625" style="749" bestFit="1" customWidth="1"/>
    <col min="7448" max="7449" width="10.5703125" style="749"/>
    <col min="7450" max="7450" width="11.140625" style="749" customWidth="1"/>
    <col min="7451" max="7680" width="10.5703125" style="749"/>
    <col min="7681" max="7688" width="0" style="749" hidden="1" customWidth="1"/>
    <col min="7689" max="7689" width="3.7109375" style="749" customWidth="1"/>
    <col min="7690" max="7690" width="3.85546875" style="749" customWidth="1"/>
    <col min="7691" max="7691" width="3.7109375" style="749" customWidth="1"/>
    <col min="7692" max="7692" width="12.7109375" style="749" customWidth="1"/>
    <col min="7693" max="7693" width="52.7109375" style="749" customWidth="1"/>
    <col min="7694" max="7697" width="0" style="749" hidden="1" customWidth="1"/>
    <col min="7698" max="7698" width="12.28515625" style="749" customWidth="1"/>
    <col min="7699" max="7699" width="6.42578125" style="749" customWidth="1"/>
    <col min="7700" max="7700" width="12.28515625" style="749" customWidth="1"/>
    <col min="7701" max="7701" width="0" style="749" hidden="1" customWidth="1"/>
    <col min="7702" max="7702" width="3.7109375" style="749" customWidth="1"/>
    <col min="7703" max="7703" width="11.140625" style="749" bestFit="1" customWidth="1"/>
    <col min="7704" max="7705" width="10.5703125" style="749"/>
    <col min="7706" max="7706" width="11.140625" style="749" customWidth="1"/>
    <col min="7707" max="7936" width="10.5703125" style="749"/>
    <col min="7937" max="7944" width="0" style="749" hidden="1" customWidth="1"/>
    <col min="7945" max="7945" width="3.7109375" style="749" customWidth="1"/>
    <col min="7946" max="7946" width="3.85546875" style="749" customWidth="1"/>
    <col min="7947" max="7947" width="3.7109375" style="749" customWidth="1"/>
    <col min="7948" max="7948" width="12.7109375" style="749" customWidth="1"/>
    <col min="7949" max="7949" width="52.7109375" style="749" customWidth="1"/>
    <col min="7950" max="7953" width="0" style="749" hidden="1" customWidth="1"/>
    <col min="7954" max="7954" width="12.28515625" style="749" customWidth="1"/>
    <col min="7955" max="7955" width="6.42578125" style="749" customWidth="1"/>
    <col min="7956" max="7956" width="12.28515625" style="749" customWidth="1"/>
    <col min="7957" max="7957" width="0" style="749" hidden="1" customWidth="1"/>
    <col min="7958" max="7958" width="3.7109375" style="749" customWidth="1"/>
    <col min="7959" max="7959" width="11.140625" style="749" bestFit="1" customWidth="1"/>
    <col min="7960" max="7961" width="10.5703125" style="749"/>
    <col min="7962" max="7962" width="11.140625" style="749" customWidth="1"/>
    <col min="7963" max="8192" width="10.5703125" style="749"/>
    <col min="8193" max="8200" width="0" style="749" hidden="1" customWidth="1"/>
    <col min="8201" max="8201" width="3.7109375" style="749" customWidth="1"/>
    <col min="8202" max="8202" width="3.85546875" style="749" customWidth="1"/>
    <col min="8203" max="8203" width="3.7109375" style="749" customWidth="1"/>
    <col min="8204" max="8204" width="12.7109375" style="749" customWidth="1"/>
    <col min="8205" max="8205" width="52.7109375" style="749" customWidth="1"/>
    <col min="8206" max="8209" width="0" style="749" hidden="1" customWidth="1"/>
    <col min="8210" max="8210" width="12.28515625" style="749" customWidth="1"/>
    <col min="8211" max="8211" width="6.42578125" style="749" customWidth="1"/>
    <col min="8212" max="8212" width="12.28515625" style="749" customWidth="1"/>
    <col min="8213" max="8213" width="0" style="749" hidden="1" customWidth="1"/>
    <col min="8214" max="8214" width="3.7109375" style="749" customWidth="1"/>
    <col min="8215" max="8215" width="11.140625" style="749" bestFit="1" customWidth="1"/>
    <col min="8216" max="8217" width="10.5703125" style="749"/>
    <col min="8218" max="8218" width="11.140625" style="749" customWidth="1"/>
    <col min="8219" max="8448" width="10.5703125" style="749"/>
    <col min="8449" max="8456" width="0" style="749" hidden="1" customWidth="1"/>
    <col min="8457" max="8457" width="3.7109375" style="749" customWidth="1"/>
    <col min="8458" max="8458" width="3.85546875" style="749" customWidth="1"/>
    <col min="8459" max="8459" width="3.7109375" style="749" customWidth="1"/>
    <col min="8460" max="8460" width="12.7109375" style="749" customWidth="1"/>
    <col min="8461" max="8461" width="52.7109375" style="749" customWidth="1"/>
    <col min="8462" max="8465" width="0" style="749" hidden="1" customWidth="1"/>
    <col min="8466" max="8466" width="12.28515625" style="749" customWidth="1"/>
    <col min="8467" max="8467" width="6.42578125" style="749" customWidth="1"/>
    <col min="8468" max="8468" width="12.28515625" style="749" customWidth="1"/>
    <col min="8469" max="8469" width="0" style="749" hidden="1" customWidth="1"/>
    <col min="8470" max="8470" width="3.7109375" style="749" customWidth="1"/>
    <col min="8471" max="8471" width="11.140625" style="749" bestFit="1" customWidth="1"/>
    <col min="8472" max="8473" width="10.5703125" style="749"/>
    <col min="8474" max="8474" width="11.140625" style="749" customWidth="1"/>
    <col min="8475" max="8704" width="10.5703125" style="749"/>
    <col min="8705" max="8712" width="0" style="749" hidden="1" customWidth="1"/>
    <col min="8713" max="8713" width="3.7109375" style="749" customWidth="1"/>
    <col min="8714" max="8714" width="3.85546875" style="749" customWidth="1"/>
    <col min="8715" max="8715" width="3.7109375" style="749" customWidth="1"/>
    <col min="8716" max="8716" width="12.7109375" style="749" customWidth="1"/>
    <col min="8717" max="8717" width="52.7109375" style="749" customWidth="1"/>
    <col min="8718" max="8721" width="0" style="749" hidden="1" customWidth="1"/>
    <col min="8722" max="8722" width="12.28515625" style="749" customWidth="1"/>
    <col min="8723" max="8723" width="6.42578125" style="749" customWidth="1"/>
    <col min="8724" max="8724" width="12.28515625" style="749" customWidth="1"/>
    <col min="8725" max="8725" width="0" style="749" hidden="1" customWidth="1"/>
    <col min="8726" max="8726" width="3.7109375" style="749" customWidth="1"/>
    <col min="8727" max="8727" width="11.140625" style="749" bestFit="1" customWidth="1"/>
    <col min="8728" max="8729" width="10.5703125" style="749"/>
    <col min="8730" max="8730" width="11.140625" style="749" customWidth="1"/>
    <col min="8731" max="8960" width="10.5703125" style="749"/>
    <col min="8961" max="8968" width="0" style="749" hidden="1" customWidth="1"/>
    <col min="8969" max="8969" width="3.7109375" style="749" customWidth="1"/>
    <col min="8970" max="8970" width="3.85546875" style="749" customWidth="1"/>
    <col min="8971" max="8971" width="3.7109375" style="749" customWidth="1"/>
    <col min="8972" max="8972" width="12.7109375" style="749" customWidth="1"/>
    <col min="8973" max="8973" width="52.7109375" style="749" customWidth="1"/>
    <col min="8974" max="8977" width="0" style="749" hidden="1" customWidth="1"/>
    <col min="8978" max="8978" width="12.28515625" style="749" customWidth="1"/>
    <col min="8979" max="8979" width="6.42578125" style="749" customWidth="1"/>
    <col min="8980" max="8980" width="12.28515625" style="749" customWidth="1"/>
    <col min="8981" max="8981" width="0" style="749" hidden="1" customWidth="1"/>
    <col min="8982" max="8982" width="3.7109375" style="749" customWidth="1"/>
    <col min="8983" max="8983" width="11.140625" style="749" bestFit="1" customWidth="1"/>
    <col min="8984" max="8985" width="10.5703125" style="749"/>
    <col min="8986" max="8986" width="11.140625" style="749" customWidth="1"/>
    <col min="8987" max="9216" width="10.5703125" style="749"/>
    <col min="9217" max="9224" width="0" style="749" hidden="1" customWidth="1"/>
    <col min="9225" max="9225" width="3.7109375" style="749" customWidth="1"/>
    <col min="9226" max="9226" width="3.85546875" style="749" customWidth="1"/>
    <col min="9227" max="9227" width="3.7109375" style="749" customWidth="1"/>
    <col min="9228" max="9228" width="12.7109375" style="749" customWidth="1"/>
    <col min="9229" max="9229" width="52.7109375" style="749" customWidth="1"/>
    <col min="9230" max="9233" width="0" style="749" hidden="1" customWidth="1"/>
    <col min="9234" max="9234" width="12.28515625" style="749" customWidth="1"/>
    <col min="9235" max="9235" width="6.42578125" style="749" customWidth="1"/>
    <col min="9236" max="9236" width="12.28515625" style="749" customWidth="1"/>
    <col min="9237" max="9237" width="0" style="749" hidden="1" customWidth="1"/>
    <col min="9238" max="9238" width="3.7109375" style="749" customWidth="1"/>
    <col min="9239" max="9239" width="11.140625" style="749" bestFit="1" customWidth="1"/>
    <col min="9240" max="9241" width="10.5703125" style="749"/>
    <col min="9242" max="9242" width="11.140625" style="749" customWidth="1"/>
    <col min="9243" max="9472" width="10.5703125" style="749"/>
    <col min="9473" max="9480" width="0" style="749" hidden="1" customWidth="1"/>
    <col min="9481" max="9481" width="3.7109375" style="749" customWidth="1"/>
    <col min="9482" max="9482" width="3.85546875" style="749" customWidth="1"/>
    <col min="9483" max="9483" width="3.7109375" style="749" customWidth="1"/>
    <col min="9484" max="9484" width="12.7109375" style="749" customWidth="1"/>
    <col min="9485" max="9485" width="52.7109375" style="749" customWidth="1"/>
    <col min="9486" max="9489" width="0" style="749" hidden="1" customWidth="1"/>
    <col min="9490" max="9490" width="12.28515625" style="749" customWidth="1"/>
    <col min="9491" max="9491" width="6.42578125" style="749" customWidth="1"/>
    <col min="9492" max="9492" width="12.28515625" style="749" customWidth="1"/>
    <col min="9493" max="9493" width="0" style="749" hidden="1" customWidth="1"/>
    <col min="9494" max="9494" width="3.7109375" style="749" customWidth="1"/>
    <col min="9495" max="9495" width="11.140625" style="749" bestFit="1" customWidth="1"/>
    <col min="9496" max="9497" width="10.5703125" style="749"/>
    <col min="9498" max="9498" width="11.140625" style="749" customWidth="1"/>
    <col min="9499" max="9728" width="10.5703125" style="749"/>
    <col min="9729" max="9736" width="0" style="749" hidden="1" customWidth="1"/>
    <col min="9737" max="9737" width="3.7109375" style="749" customWidth="1"/>
    <col min="9738" max="9738" width="3.85546875" style="749" customWidth="1"/>
    <col min="9739" max="9739" width="3.7109375" style="749" customWidth="1"/>
    <col min="9740" max="9740" width="12.7109375" style="749" customWidth="1"/>
    <col min="9741" max="9741" width="52.7109375" style="749" customWidth="1"/>
    <col min="9742" max="9745" width="0" style="749" hidden="1" customWidth="1"/>
    <col min="9746" max="9746" width="12.28515625" style="749" customWidth="1"/>
    <col min="9747" max="9747" width="6.42578125" style="749" customWidth="1"/>
    <col min="9748" max="9748" width="12.28515625" style="749" customWidth="1"/>
    <col min="9749" max="9749" width="0" style="749" hidden="1" customWidth="1"/>
    <col min="9750" max="9750" width="3.7109375" style="749" customWidth="1"/>
    <col min="9751" max="9751" width="11.140625" style="749" bestFit="1" customWidth="1"/>
    <col min="9752" max="9753" width="10.5703125" style="749"/>
    <col min="9754" max="9754" width="11.140625" style="749" customWidth="1"/>
    <col min="9755" max="9984" width="10.5703125" style="749"/>
    <col min="9985" max="9992" width="0" style="749" hidden="1" customWidth="1"/>
    <col min="9993" max="9993" width="3.7109375" style="749" customWidth="1"/>
    <col min="9994" max="9994" width="3.85546875" style="749" customWidth="1"/>
    <col min="9995" max="9995" width="3.7109375" style="749" customWidth="1"/>
    <col min="9996" max="9996" width="12.7109375" style="749" customWidth="1"/>
    <col min="9997" max="9997" width="52.7109375" style="749" customWidth="1"/>
    <col min="9998" max="10001" width="0" style="749" hidden="1" customWidth="1"/>
    <col min="10002" max="10002" width="12.28515625" style="749" customWidth="1"/>
    <col min="10003" max="10003" width="6.42578125" style="749" customWidth="1"/>
    <col min="10004" max="10004" width="12.28515625" style="749" customWidth="1"/>
    <col min="10005" max="10005" width="0" style="749" hidden="1" customWidth="1"/>
    <col min="10006" max="10006" width="3.7109375" style="749" customWidth="1"/>
    <col min="10007" max="10007" width="11.140625" style="749" bestFit="1" customWidth="1"/>
    <col min="10008" max="10009" width="10.5703125" style="749"/>
    <col min="10010" max="10010" width="11.140625" style="749" customWidth="1"/>
    <col min="10011" max="10240" width="10.5703125" style="749"/>
    <col min="10241" max="10248" width="0" style="749" hidden="1" customWidth="1"/>
    <col min="10249" max="10249" width="3.7109375" style="749" customWidth="1"/>
    <col min="10250" max="10250" width="3.85546875" style="749" customWidth="1"/>
    <col min="10251" max="10251" width="3.7109375" style="749" customWidth="1"/>
    <col min="10252" max="10252" width="12.7109375" style="749" customWidth="1"/>
    <col min="10253" max="10253" width="52.7109375" style="749" customWidth="1"/>
    <col min="10254" max="10257" width="0" style="749" hidden="1" customWidth="1"/>
    <col min="10258" max="10258" width="12.28515625" style="749" customWidth="1"/>
    <col min="10259" max="10259" width="6.42578125" style="749" customWidth="1"/>
    <col min="10260" max="10260" width="12.28515625" style="749" customWidth="1"/>
    <col min="10261" max="10261" width="0" style="749" hidden="1" customWidth="1"/>
    <col min="10262" max="10262" width="3.7109375" style="749" customWidth="1"/>
    <col min="10263" max="10263" width="11.140625" style="749" bestFit="1" customWidth="1"/>
    <col min="10264" max="10265" width="10.5703125" style="749"/>
    <col min="10266" max="10266" width="11.140625" style="749" customWidth="1"/>
    <col min="10267" max="10496" width="10.5703125" style="749"/>
    <col min="10497" max="10504" width="0" style="749" hidden="1" customWidth="1"/>
    <col min="10505" max="10505" width="3.7109375" style="749" customWidth="1"/>
    <col min="10506" max="10506" width="3.85546875" style="749" customWidth="1"/>
    <col min="10507" max="10507" width="3.7109375" style="749" customWidth="1"/>
    <col min="10508" max="10508" width="12.7109375" style="749" customWidth="1"/>
    <col min="10509" max="10509" width="52.7109375" style="749" customWidth="1"/>
    <col min="10510" max="10513" width="0" style="749" hidden="1" customWidth="1"/>
    <col min="10514" max="10514" width="12.28515625" style="749" customWidth="1"/>
    <col min="10515" max="10515" width="6.42578125" style="749" customWidth="1"/>
    <col min="10516" max="10516" width="12.28515625" style="749" customWidth="1"/>
    <col min="10517" max="10517" width="0" style="749" hidden="1" customWidth="1"/>
    <col min="10518" max="10518" width="3.7109375" style="749" customWidth="1"/>
    <col min="10519" max="10519" width="11.140625" style="749" bestFit="1" customWidth="1"/>
    <col min="10520" max="10521" width="10.5703125" style="749"/>
    <col min="10522" max="10522" width="11.140625" style="749" customWidth="1"/>
    <col min="10523" max="10752" width="10.5703125" style="749"/>
    <col min="10753" max="10760" width="0" style="749" hidden="1" customWidth="1"/>
    <col min="10761" max="10761" width="3.7109375" style="749" customWidth="1"/>
    <col min="10762" max="10762" width="3.85546875" style="749" customWidth="1"/>
    <col min="10763" max="10763" width="3.7109375" style="749" customWidth="1"/>
    <col min="10764" max="10764" width="12.7109375" style="749" customWidth="1"/>
    <col min="10765" max="10765" width="52.7109375" style="749" customWidth="1"/>
    <col min="10766" max="10769" width="0" style="749" hidden="1" customWidth="1"/>
    <col min="10770" max="10770" width="12.28515625" style="749" customWidth="1"/>
    <col min="10771" max="10771" width="6.42578125" style="749" customWidth="1"/>
    <col min="10772" max="10772" width="12.28515625" style="749" customWidth="1"/>
    <col min="10773" max="10773" width="0" style="749" hidden="1" customWidth="1"/>
    <col min="10774" max="10774" width="3.7109375" style="749" customWidth="1"/>
    <col min="10775" max="10775" width="11.140625" style="749" bestFit="1" customWidth="1"/>
    <col min="10776" max="10777" width="10.5703125" style="749"/>
    <col min="10778" max="10778" width="11.140625" style="749" customWidth="1"/>
    <col min="10779" max="11008" width="10.5703125" style="749"/>
    <col min="11009" max="11016" width="0" style="749" hidden="1" customWidth="1"/>
    <col min="11017" max="11017" width="3.7109375" style="749" customWidth="1"/>
    <col min="11018" max="11018" width="3.85546875" style="749" customWidth="1"/>
    <col min="11019" max="11019" width="3.7109375" style="749" customWidth="1"/>
    <col min="11020" max="11020" width="12.7109375" style="749" customWidth="1"/>
    <col min="11021" max="11021" width="52.7109375" style="749" customWidth="1"/>
    <col min="11022" max="11025" width="0" style="749" hidden="1" customWidth="1"/>
    <col min="11026" max="11026" width="12.28515625" style="749" customWidth="1"/>
    <col min="11027" max="11027" width="6.42578125" style="749" customWidth="1"/>
    <col min="11028" max="11028" width="12.28515625" style="749" customWidth="1"/>
    <col min="11029" max="11029" width="0" style="749" hidden="1" customWidth="1"/>
    <col min="11030" max="11030" width="3.7109375" style="749" customWidth="1"/>
    <col min="11031" max="11031" width="11.140625" style="749" bestFit="1" customWidth="1"/>
    <col min="11032" max="11033" width="10.5703125" style="749"/>
    <col min="11034" max="11034" width="11.140625" style="749" customWidth="1"/>
    <col min="11035" max="11264" width="10.5703125" style="749"/>
    <col min="11265" max="11272" width="0" style="749" hidden="1" customWidth="1"/>
    <col min="11273" max="11273" width="3.7109375" style="749" customWidth="1"/>
    <col min="11274" max="11274" width="3.85546875" style="749" customWidth="1"/>
    <col min="11275" max="11275" width="3.7109375" style="749" customWidth="1"/>
    <col min="11276" max="11276" width="12.7109375" style="749" customWidth="1"/>
    <col min="11277" max="11277" width="52.7109375" style="749" customWidth="1"/>
    <col min="11278" max="11281" width="0" style="749" hidden="1" customWidth="1"/>
    <col min="11282" max="11282" width="12.28515625" style="749" customWidth="1"/>
    <col min="11283" max="11283" width="6.42578125" style="749" customWidth="1"/>
    <col min="11284" max="11284" width="12.28515625" style="749" customWidth="1"/>
    <col min="11285" max="11285" width="0" style="749" hidden="1" customWidth="1"/>
    <col min="11286" max="11286" width="3.7109375" style="749" customWidth="1"/>
    <col min="11287" max="11287" width="11.140625" style="749" bestFit="1" customWidth="1"/>
    <col min="11288" max="11289" width="10.5703125" style="749"/>
    <col min="11290" max="11290" width="11.140625" style="749" customWidth="1"/>
    <col min="11291" max="11520" width="10.5703125" style="749"/>
    <col min="11521" max="11528" width="0" style="749" hidden="1" customWidth="1"/>
    <col min="11529" max="11529" width="3.7109375" style="749" customWidth="1"/>
    <col min="11530" max="11530" width="3.85546875" style="749" customWidth="1"/>
    <col min="11531" max="11531" width="3.7109375" style="749" customWidth="1"/>
    <col min="11532" max="11532" width="12.7109375" style="749" customWidth="1"/>
    <col min="11533" max="11533" width="52.7109375" style="749" customWidth="1"/>
    <col min="11534" max="11537" width="0" style="749" hidden="1" customWidth="1"/>
    <col min="11538" max="11538" width="12.28515625" style="749" customWidth="1"/>
    <col min="11539" max="11539" width="6.42578125" style="749" customWidth="1"/>
    <col min="11540" max="11540" width="12.28515625" style="749" customWidth="1"/>
    <col min="11541" max="11541" width="0" style="749" hidden="1" customWidth="1"/>
    <col min="11542" max="11542" width="3.7109375" style="749" customWidth="1"/>
    <col min="11543" max="11543" width="11.140625" style="749" bestFit="1" customWidth="1"/>
    <col min="11544" max="11545" width="10.5703125" style="749"/>
    <col min="11546" max="11546" width="11.140625" style="749" customWidth="1"/>
    <col min="11547" max="11776" width="10.5703125" style="749"/>
    <col min="11777" max="11784" width="0" style="749" hidden="1" customWidth="1"/>
    <col min="11785" max="11785" width="3.7109375" style="749" customWidth="1"/>
    <col min="11786" max="11786" width="3.85546875" style="749" customWidth="1"/>
    <col min="11787" max="11787" width="3.7109375" style="749" customWidth="1"/>
    <col min="11788" max="11788" width="12.7109375" style="749" customWidth="1"/>
    <col min="11789" max="11789" width="52.7109375" style="749" customWidth="1"/>
    <col min="11790" max="11793" width="0" style="749" hidden="1" customWidth="1"/>
    <col min="11794" max="11794" width="12.28515625" style="749" customWidth="1"/>
    <col min="11795" max="11795" width="6.42578125" style="749" customWidth="1"/>
    <col min="11796" max="11796" width="12.28515625" style="749" customWidth="1"/>
    <col min="11797" max="11797" width="0" style="749" hidden="1" customWidth="1"/>
    <col min="11798" max="11798" width="3.7109375" style="749" customWidth="1"/>
    <col min="11799" max="11799" width="11.140625" style="749" bestFit="1" customWidth="1"/>
    <col min="11800" max="11801" width="10.5703125" style="749"/>
    <col min="11802" max="11802" width="11.140625" style="749" customWidth="1"/>
    <col min="11803" max="12032" width="10.5703125" style="749"/>
    <col min="12033" max="12040" width="0" style="749" hidden="1" customWidth="1"/>
    <col min="12041" max="12041" width="3.7109375" style="749" customWidth="1"/>
    <col min="12042" max="12042" width="3.85546875" style="749" customWidth="1"/>
    <col min="12043" max="12043" width="3.7109375" style="749" customWidth="1"/>
    <col min="12044" max="12044" width="12.7109375" style="749" customWidth="1"/>
    <col min="12045" max="12045" width="52.7109375" style="749" customWidth="1"/>
    <col min="12046" max="12049" width="0" style="749" hidden="1" customWidth="1"/>
    <col min="12050" max="12050" width="12.28515625" style="749" customWidth="1"/>
    <col min="12051" max="12051" width="6.42578125" style="749" customWidth="1"/>
    <col min="12052" max="12052" width="12.28515625" style="749" customWidth="1"/>
    <col min="12053" max="12053" width="0" style="749" hidden="1" customWidth="1"/>
    <col min="12054" max="12054" width="3.7109375" style="749" customWidth="1"/>
    <col min="12055" max="12055" width="11.140625" style="749" bestFit="1" customWidth="1"/>
    <col min="12056" max="12057" width="10.5703125" style="749"/>
    <col min="12058" max="12058" width="11.140625" style="749" customWidth="1"/>
    <col min="12059" max="12288" width="10.5703125" style="749"/>
    <col min="12289" max="12296" width="0" style="749" hidden="1" customWidth="1"/>
    <col min="12297" max="12297" width="3.7109375" style="749" customWidth="1"/>
    <col min="12298" max="12298" width="3.85546875" style="749" customWidth="1"/>
    <col min="12299" max="12299" width="3.7109375" style="749" customWidth="1"/>
    <col min="12300" max="12300" width="12.7109375" style="749" customWidth="1"/>
    <col min="12301" max="12301" width="52.7109375" style="749" customWidth="1"/>
    <col min="12302" max="12305" width="0" style="749" hidden="1" customWidth="1"/>
    <col min="12306" max="12306" width="12.28515625" style="749" customWidth="1"/>
    <col min="12307" max="12307" width="6.42578125" style="749" customWidth="1"/>
    <col min="12308" max="12308" width="12.28515625" style="749" customWidth="1"/>
    <col min="12309" max="12309" width="0" style="749" hidden="1" customWidth="1"/>
    <col min="12310" max="12310" width="3.7109375" style="749" customWidth="1"/>
    <col min="12311" max="12311" width="11.140625" style="749" bestFit="1" customWidth="1"/>
    <col min="12312" max="12313" width="10.5703125" style="749"/>
    <col min="12314" max="12314" width="11.140625" style="749" customWidth="1"/>
    <col min="12315" max="12544" width="10.5703125" style="749"/>
    <col min="12545" max="12552" width="0" style="749" hidden="1" customWidth="1"/>
    <col min="12553" max="12553" width="3.7109375" style="749" customWidth="1"/>
    <col min="12554" max="12554" width="3.85546875" style="749" customWidth="1"/>
    <col min="12555" max="12555" width="3.7109375" style="749" customWidth="1"/>
    <col min="12556" max="12556" width="12.7109375" style="749" customWidth="1"/>
    <col min="12557" max="12557" width="52.7109375" style="749" customWidth="1"/>
    <col min="12558" max="12561" width="0" style="749" hidden="1" customWidth="1"/>
    <col min="12562" max="12562" width="12.28515625" style="749" customWidth="1"/>
    <col min="12563" max="12563" width="6.42578125" style="749" customWidth="1"/>
    <col min="12564" max="12564" width="12.28515625" style="749" customWidth="1"/>
    <col min="12565" max="12565" width="0" style="749" hidden="1" customWidth="1"/>
    <col min="12566" max="12566" width="3.7109375" style="749" customWidth="1"/>
    <col min="12567" max="12567" width="11.140625" style="749" bestFit="1" customWidth="1"/>
    <col min="12568" max="12569" width="10.5703125" style="749"/>
    <col min="12570" max="12570" width="11.140625" style="749" customWidth="1"/>
    <col min="12571" max="12800" width="10.5703125" style="749"/>
    <col min="12801" max="12808" width="0" style="749" hidden="1" customWidth="1"/>
    <col min="12809" max="12809" width="3.7109375" style="749" customWidth="1"/>
    <col min="12810" max="12810" width="3.85546875" style="749" customWidth="1"/>
    <col min="12811" max="12811" width="3.7109375" style="749" customWidth="1"/>
    <col min="12812" max="12812" width="12.7109375" style="749" customWidth="1"/>
    <col min="12813" max="12813" width="52.7109375" style="749" customWidth="1"/>
    <col min="12814" max="12817" width="0" style="749" hidden="1" customWidth="1"/>
    <col min="12818" max="12818" width="12.28515625" style="749" customWidth="1"/>
    <col min="12819" max="12819" width="6.42578125" style="749" customWidth="1"/>
    <col min="12820" max="12820" width="12.28515625" style="749" customWidth="1"/>
    <col min="12821" max="12821" width="0" style="749" hidden="1" customWidth="1"/>
    <col min="12822" max="12822" width="3.7109375" style="749" customWidth="1"/>
    <col min="12823" max="12823" width="11.140625" style="749" bestFit="1" customWidth="1"/>
    <col min="12824" max="12825" width="10.5703125" style="749"/>
    <col min="12826" max="12826" width="11.140625" style="749" customWidth="1"/>
    <col min="12827" max="13056" width="10.5703125" style="749"/>
    <col min="13057" max="13064" width="0" style="749" hidden="1" customWidth="1"/>
    <col min="13065" max="13065" width="3.7109375" style="749" customWidth="1"/>
    <col min="13066" max="13066" width="3.85546875" style="749" customWidth="1"/>
    <col min="13067" max="13067" width="3.7109375" style="749" customWidth="1"/>
    <col min="13068" max="13068" width="12.7109375" style="749" customWidth="1"/>
    <col min="13069" max="13069" width="52.7109375" style="749" customWidth="1"/>
    <col min="13070" max="13073" width="0" style="749" hidden="1" customWidth="1"/>
    <col min="13074" max="13074" width="12.28515625" style="749" customWidth="1"/>
    <col min="13075" max="13075" width="6.42578125" style="749" customWidth="1"/>
    <col min="13076" max="13076" width="12.28515625" style="749" customWidth="1"/>
    <col min="13077" max="13077" width="0" style="749" hidden="1" customWidth="1"/>
    <col min="13078" max="13078" width="3.7109375" style="749" customWidth="1"/>
    <col min="13079" max="13079" width="11.140625" style="749" bestFit="1" customWidth="1"/>
    <col min="13080" max="13081" width="10.5703125" style="749"/>
    <col min="13082" max="13082" width="11.140625" style="749" customWidth="1"/>
    <col min="13083" max="13312" width="10.5703125" style="749"/>
    <col min="13313" max="13320" width="0" style="749" hidden="1" customWidth="1"/>
    <col min="13321" max="13321" width="3.7109375" style="749" customWidth="1"/>
    <col min="13322" max="13322" width="3.85546875" style="749" customWidth="1"/>
    <col min="13323" max="13323" width="3.7109375" style="749" customWidth="1"/>
    <col min="13324" max="13324" width="12.7109375" style="749" customWidth="1"/>
    <col min="13325" max="13325" width="52.7109375" style="749" customWidth="1"/>
    <col min="13326" max="13329" width="0" style="749" hidden="1" customWidth="1"/>
    <col min="13330" max="13330" width="12.28515625" style="749" customWidth="1"/>
    <col min="13331" max="13331" width="6.42578125" style="749" customWidth="1"/>
    <col min="13332" max="13332" width="12.28515625" style="749" customWidth="1"/>
    <col min="13333" max="13333" width="0" style="749" hidden="1" customWidth="1"/>
    <col min="13334" max="13334" width="3.7109375" style="749" customWidth="1"/>
    <col min="13335" max="13335" width="11.140625" style="749" bestFit="1" customWidth="1"/>
    <col min="13336" max="13337" width="10.5703125" style="749"/>
    <col min="13338" max="13338" width="11.140625" style="749" customWidth="1"/>
    <col min="13339" max="13568" width="10.5703125" style="749"/>
    <col min="13569" max="13576" width="0" style="749" hidden="1" customWidth="1"/>
    <col min="13577" max="13577" width="3.7109375" style="749" customWidth="1"/>
    <col min="13578" max="13578" width="3.85546875" style="749" customWidth="1"/>
    <col min="13579" max="13579" width="3.7109375" style="749" customWidth="1"/>
    <col min="13580" max="13580" width="12.7109375" style="749" customWidth="1"/>
    <col min="13581" max="13581" width="52.7109375" style="749" customWidth="1"/>
    <col min="13582" max="13585" width="0" style="749" hidden="1" customWidth="1"/>
    <col min="13586" max="13586" width="12.28515625" style="749" customWidth="1"/>
    <col min="13587" max="13587" width="6.42578125" style="749" customWidth="1"/>
    <col min="13588" max="13588" width="12.28515625" style="749" customWidth="1"/>
    <col min="13589" max="13589" width="0" style="749" hidden="1" customWidth="1"/>
    <col min="13590" max="13590" width="3.7109375" style="749" customWidth="1"/>
    <col min="13591" max="13591" width="11.140625" style="749" bestFit="1" customWidth="1"/>
    <col min="13592" max="13593" width="10.5703125" style="749"/>
    <col min="13594" max="13594" width="11.140625" style="749" customWidth="1"/>
    <col min="13595" max="13824" width="10.5703125" style="749"/>
    <col min="13825" max="13832" width="0" style="749" hidden="1" customWidth="1"/>
    <col min="13833" max="13833" width="3.7109375" style="749" customWidth="1"/>
    <col min="13834" max="13834" width="3.85546875" style="749" customWidth="1"/>
    <col min="13835" max="13835" width="3.7109375" style="749" customWidth="1"/>
    <col min="13836" max="13836" width="12.7109375" style="749" customWidth="1"/>
    <col min="13837" max="13837" width="52.7109375" style="749" customWidth="1"/>
    <col min="13838" max="13841" width="0" style="749" hidden="1" customWidth="1"/>
    <col min="13842" max="13842" width="12.28515625" style="749" customWidth="1"/>
    <col min="13843" max="13843" width="6.42578125" style="749" customWidth="1"/>
    <col min="13844" max="13844" width="12.28515625" style="749" customWidth="1"/>
    <col min="13845" max="13845" width="0" style="749" hidden="1" customWidth="1"/>
    <col min="13846" max="13846" width="3.7109375" style="749" customWidth="1"/>
    <col min="13847" max="13847" width="11.140625" style="749" bestFit="1" customWidth="1"/>
    <col min="13848" max="13849" width="10.5703125" style="749"/>
    <col min="13850" max="13850" width="11.140625" style="749" customWidth="1"/>
    <col min="13851" max="14080" width="10.5703125" style="749"/>
    <col min="14081" max="14088" width="0" style="749" hidden="1" customWidth="1"/>
    <col min="14089" max="14089" width="3.7109375" style="749" customWidth="1"/>
    <col min="14090" max="14090" width="3.85546875" style="749" customWidth="1"/>
    <col min="14091" max="14091" width="3.7109375" style="749" customWidth="1"/>
    <col min="14092" max="14092" width="12.7109375" style="749" customWidth="1"/>
    <col min="14093" max="14093" width="52.7109375" style="749" customWidth="1"/>
    <col min="14094" max="14097" width="0" style="749" hidden="1" customWidth="1"/>
    <col min="14098" max="14098" width="12.28515625" style="749" customWidth="1"/>
    <col min="14099" max="14099" width="6.42578125" style="749" customWidth="1"/>
    <col min="14100" max="14100" width="12.28515625" style="749" customWidth="1"/>
    <col min="14101" max="14101" width="0" style="749" hidden="1" customWidth="1"/>
    <col min="14102" max="14102" width="3.7109375" style="749" customWidth="1"/>
    <col min="14103" max="14103" width="11.140625" style="749" bestFit="1" customWidth="1"/>
    <col min="14104" max="14105" width="10.5703125" style="749"/>
    <col min="14106" max="14106" width="11.140625" style="749" customWidth="1"/>
    <col min="14107" max="14336" width="10.5703125" style="749"/>
    <col min="14337" max="14344" width="0" style="749" hidden="1" customWidth="1"/>
    <col min="14345" max="14345" width="3.7109375" style="749" customWidth="1"/>
    <col min="14346" max="14346" width="3.85546875" style="749" customWidth="1"/>
    <col min="14347" max="14347" width="3.7109375" style="749" customWidth="1"/>
    <col min="14348" max="14348" width="12.7109375" style="749" customWidth="1"/>
    <col min="14349" max="14349" width="52.7109375" style="749" customWidth="1"/>
    <col min="14350" max="14353" width="0" style="749" hidden="1" customWidth="1"/>
    <col min="14354" max="14354" width="12.28515625" style="749" customWidth="1"/>
    <col min="14355" max="14355" width="6.42578125" style="749" customWidth="1"/>
    <col min="14356" max="14356" width="12.28515625" style="749" customWidth="1"/>
    <col min="14357" max="14357" width="0" style="749" hidden="1" customWidth="1"/>
    <col min="14358" max="14358" width="3.7109375" style="749" customWidth="1"/>
    <col min="14359" max="14359" width="11.140625" style="749" bestFit="1" customWidth="1"/>
    <col min="14360" max="14361" width="10.5703125" style="749"/>
    <col min="14362" max="14362" width="11.140625" style="749" customWidth="1"/>
    <col min="14363" max="14592" width="10.5703125" style="749"/>
    <col min="14593" max="14600" width="0" style="749" hidden="1" customWidth="1"/>
    <col min="14601" max="14601" width="3.7109375" style="749" customWidth="1"/>
    <col min="14602" max="14602" width="3.85546875" style="749" customWidth="1"/>
    <col min="14603" max="14603" width="3.7109375" style="749" customWidth="1"/>
    <col min="14604" max="14604" width="12.7109375" style="749" customWidth="1"/>
    <col min="14605" max="14605" width="52.7109375" style="749" customWidth="1"/>
    <col min="14606" max="14609" width="0" style="749" hidden="1" customWidth="1"/>
    <col min="14610" max="14610" width="12.28515625" style="749" customWidth="1"/>
    <col min="14611" max="14611" width="6.42578125" style="749" customWidth="1"/>
    <col min="14612" max="14612" width="12.28515625" style="749" customWidth="1"/>
    <col min="14613" max="14613" width="0" style="749" hidden="1" customWidth="1"/>
    <col min="14614" max="14614" width="3.7109375" style="749" customWidth="1"/>
    <col min="14615" max="14615" width="11.140625" style="749" bestFit="1" customWidth="1"/>
    <col min="14616" max="14617" width="10.5703125" style="749"/>
    <col min="14618" max="14618" width="11.140625" style="749" customWidth="1"/>
    <col min="14619" max="14848" width="10.5703125" style="749"/>
    <col min="14849" max="14856" width="0" style="749" hidden="1" customWidth="1"/>
    <col min="14857" max="14857" width="3.7109375" style="749" customWidth="1"/>
    <col min="14858" max="14858" width="3.85546875" style="749" customWidth="1"/>
    <col min="14859" max="14859" width="3.7109375" style="749" customWidth="1"/>
    <col min="14860" max="14860" width="12.7109375" style="749" customWidth="1"/>
    <col min="14861" max="14861" width="52.7109375" style="749" customWidth="1"/>
    <col min="14862" max="14865" width="0" style="749" hidden="1" customWidth="1"/>
    <col min="14866" max="14866" width="12.28515625" style="749" customWidth="1"/>
    <col min="14867" max="14867" width="6.42578125" style="749" customWidth="1"/>
    <col min="14868" max="14868" width="12.28515625" style="749" customWidth="1"/>
    <col min="14869" max="14869" width="0" style="749" hidden="1" customWidth="1"/>
    <col min="14870" max="14870" width="3.7109375" style="749" customWidth="1"/>
    <col min="14871" max="14871" width="11.140625" style="749" bestFit="1" customWidth="1"/>
    <col min="14872" max="14873" width="10.5703125" style="749"/>
    <col min="14874" max="14874" width="11.140625" style="749" customWidth="1"/>
    <col min="14875" max="15104" width="10.5703125" style="749"/>
    <col min="15105" max="15112" width="0" style="749" hidden="1" customWidth="1"/>
    <col min="15113" max="15113" width="3.7109375" style="749" customWidth="1"/>
    <col min="15114" max="15114" width="3.85546875" style="749" customWidth="1"/>
    <col min="15115" max="15115" width="3.7109375" style="749" customWidth="1"/>
    <col min="15116" max="15116" width="12.7109375" style="749" customWidth="1"/>
    <col min="15117" max="15117" width="52.7109375" style="749" customWidth="1"/>
    <col min="15118" max="15121" width="0" style="749" hidden="1" customWidth="1"/>
    <col min="15122" max="15122" width="12.28515625" style="749" customWidth="1"/>
    <col min="15123" max="15123" width="6.42578125" style="749" customWidth="1"/>
    <col min="15124" max="15124" width="12.28515625" style="749" customWidth="1"/>
    <col min="15125" max="15125" width="0" style="749" hidden="1" customWidth="1"/>
    <col min="15126" max="15126" width="3.7109375" style="749" customWidth="1"/>
    <col min="15127" max="15127" width="11.140625" style="749" bestFit="1" customWidth="1"/>
    <col min="15128" max="15129" width="10.5703125" style="749"/>
    <col min="15130" max="15130" width="11.140625" style="749" customWidth="1"/>
    <col min="15131" max="15360" width="10.5703125" style="749"/>
    <col min="15361" max="15368" width="0" style="749" hidden="1" customWidth="1"/>
    <col min="15369" max="15369" width="3.7109375" style="749" customWidth="1"/>
    <col min="15370" max="15370" width="3.85546875" style="749" customWidth="1"/>
    <col min="15371" max="15371" width="3.7109375" style="749" customWidth="1"/>
    <col min="15372" max="15372" width="12.7109375" style="749" customWidth="1"/>
    <col min="15373" max="15373" width="52.7109375" style="749" customWidth="1"/>
    <col min="15374" max="15377" width="0" style="749" hidden="1" customWidth="1"/>
    <col min="15378" max="15378" width="12.28515625" style="749" customWidth="1"/>
    <col min="15379" max="15379" width="6.42578125" style="749" customWidth="1"/>
    <col min="15380" max="15380" width="12.28515625" style="749" customWidth="1"/>
    <col min="15381" max="15381" width="0" style="749" hidden="1" customWidth="1"/>
    <col min="15382" max="15382" width="3.7109375" style="749" customWidth="1"/>
    <col min="15383" max="15383" width="11.140625" style="749" bestFit="1" customWidth="1"/>
    <col min="15384" max="15385" width="10.5703125" style="749"/>
    <col min="15386" max="15386" width="11.140625" style="749" customWidth="1"/>
    <col min="15387" max="15616" width="10.5703125" style="749"/>
    <col min="15617" max="15624" width="0" style="749" hidden="1" customWidth="1"/>
    <col min="15625" max="15625" width="3.7109375" style="749" customWidth="1"/>
    <col min="15626" max="15626" width="3.85546875" style="749" customWidth="1"/>
    <col min="15627" max="15627" width="3.7109375" style="749" customWidth="1"/>
    <col min="15628" max="15628" width="12.7109375" style="749" customWidth="1"/>
    <col min="15629" max="15629" width="52.7109375" style="749" customWidth="1"/>
    <col min="15630" max="15633" width="0" style="749" hidden="1" customWidth="1"/>
    <col min="15634" max="15634" width="12.28515625" style="749" customWidth="1"/>
    <col min="15635" max="15635" width="6.42578125" style="749" customWidth="1"/>
    <col min="15636" max="15636" width="12.28515625" style="749" customWidth="1"/>
    <col min="15637" max="15637" width="0" style="749" hidden="1" customWidth="1"/>
    <col min="15638" max="15638" width="3.7109375" style="749" customWidth="1"/>
    <col min="15639" max="15639" width="11.140625" style="749" bestFit="1" customWidth="1"/>
    <col min="15640" max="15641" width="10.5703125" style="749"/>
    <col min="15642" max="15642" width="11.140625" style="749" customWidth="1"/>
    <col min="15643" max="15872" width="10.5703125" style="749"/>
    <col min="15873" max="15880" width="0" style="749" hidden="1" customWidth="1"/>
    <col min="15881" max="15881" width="3.7109375" style="749" customWidth="1"/>
    <col min="15882" max="15882" width="3.85546875" style="749" customWidth="1"/>
    <col min="15883" max="15883" width="3.7109375" style="749" customWidth="1"/>
    <col min="15884" max="15884" width="12.7109375" style="749" customWidth="1"/>
    <col min="15885" max="15885" width="52.7109375" style="749" customWidth="1"/>
    <col min="15886" max="15889" width="0" style="749" hidden="1" customWidth="1"/>
    <col min="15890" max="15890" width="12.28515625" style="749" customWidth="1"/>
    <col min="15891" max="15891" width="6.42578125" style="749" customWidth="1"/>
    <col min="15892" max="15892" width="12.28515625" style="749" customWidth="1"/>
    <col min="15893" max="15893" width="0" style="749" hidden="1" customWidth="1"/>
    <col min="15894" max="15894" width="3.7109375" style="749" customWidth="1"/>
    <col min="15895" max="15895" width="11.140625" style="749" bestFit="1" customWidth="1"/>
    <col min="15896" max="15897" width="10.5703125" style="749"/>
    <col min="15898" max="15898" width="11.140625" style="749" customWidth="1"/>
    <col min="15899" max="16128" width="10.5703125" style="749"/>
    <col min="16129" max="16136" width="0" style="749" hidden="1" customWidth="1"/>
    <col min="16137" max="16137" width="3.7109375" style="749" customWidth="1"/>
    <col min="16138" max="16138" width="3.85546875" style="749" customWidth="1"/>
    <col min="16139" max="16139" width="3.7109375" style="749" customWidth="1"/>
    <col min="16140" max="16140" width="12.7109375" style="749" customWidth="1"/>
    <col min="16141" max="16141" width="52.7109375" style="749" customWidth="1"/>
    <col min="16142" max="16145" width="0" style="749" hidden="1" customWidth="1"/>
    <col min="16146" max="16146" width="12.28515625" style="749" customWidth="1"/>
    <col min="16147" max="16147" width="6.42578125" style="749" customWidth="1"/>
    <col min="16148" max="16148" width="12.28515625" style="749" customWidth="1"/>
    <col min="16149" max="16149" width="0" style="749" hidden="1" customWidth="1"/>
    <col min="16150" max="16150" width="3.7109375" style="749" customWidth="1"/>
    <col min="16151" max="16151" width="11.140625" style="749" bestFit="1" customWidth="1"/>
    <col min="16152" max="16153" width="10.5703125" style="749"/>
    <col min="16154" max="16154" width="11.140625" style="749" customWidth="1"/>
    <col min="16155" max="16384" width="10.5703125" style="749"/>
  </cols>
  <sheetData>
    <row r="1" spans="1:34" hidden="1">
      <c r="Q1" s="729"/>
      <c r="R1" s="729"/>
    </row>
    <row r="2" spans="1:34" hidden="1">
      <c r="U2" s="729"/>
    </row>
    <row r="3" spans="1:34" hidden="1"/>
    <row r="4" spans="1:34" ht="3" customHeight="1">
      <c r="J4" s="650"/>
      <c r="K4" s="650"/>
      <c r="L4" s="715"/>
      <c r="M4" s="715"/>
      <c r="N4" s="715"/>
      <c r="O4" s="753"/>
      <c r="P4" s="753"/>
      <c r="Q4" s="753"/>
      <c r="R4" s="753"/>
      <c r="S4" s="753"/>
      <c r="T4" s="753"/>
      <c r="U4" s="753"/>
    </row>
    <row r="5" spans="1:34" ht="26.1" customHeight="1">
      <c r="J5" s="650"/>
      <c r="K5" s="650"/>
      <c r="L5" s="1286" t="s">
        <v>717</v>
      </c>
      <c r="M5" s="1286"/>
      <c r="N5" s="1286"/>
      <c r="O5" s="1286"/>
      <c r="P5" s="1286"/>
      <c r="Q5" s="1286"/>
      <c r="R5" s="1286"/>
      <c r="S5" s="1286"/>
      <c r="T5" s="1286"/>
      <c r="U5" s="631"/>
    </row>
    <row r="6" spans="1:34" ht="3" customHeight="1">
      <c r="J6" s="650"/>
      <c r="K6" s="650"/>
      <c r="L6" s="715"/>
      <c r="M6" s="715"/>
      <c r="N6" s="715"/>
      <c r="O6" s="716"/>
      <c r="P6" s="716"/>
      <c r="Q6" s="716"/>
      <c r="R6" s="716"/>
      <c r="S6" s="716"/>
      <c r="T6" s="716"/>
      <c r="U6" s="716"/>
      <c r="V6" s="753"/>
    </row>
    <row r="7" spans="1:34" ht="33.75">
      <c r="J7" s="650"/>
      <c r="K7" s="650"/>
      <c r="L7" s="715"/>
      <c r="M7" s="584" t="s">
        <v>651</v>
      </c>
      <c r="N7" s="715"/>
      <c r="O7" s="1309"/>
      <c r="P7" s="1310"/>
      <c r="Q7" s="1310"/>
      <c r="R7" s="1310"/>
      <c r="S7" s="1310"/>
      <c r="T7" s="1311"/>
      <c r="U7" s="728"/>
      <c r="V7" s="753"/>
    </row>
    <row r="8" spans="1:34" s="774" customFormat="1" ht="5.25">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4"/>
      <c r="B9" s="1114"/>
      <c r="C9" s="1114"/>
      <c r="D9" s="1114"/>
      <c r="E9" s="1114"/>
      <c r="F9" s="1114"/>
      <c r="G9" s="1114"/>
      <c r="H9" s="1114"/>
      <c r="L9" s="1164"/>
      <c r="M9" s="1039"/>
      <c r="O9" s="1292"/>
      <c r="P9" s="1292"/>
      <c r="Q9" s="1292"/>
      <c r="R9" s="1292"/>
      <c r="S9" s="1292"/>
      <c r="T9" s="1292"/>
      <c r="U9" s="778"/>
      <c r="V9" s="778"/>
      <c r="X9" s="1114"/>
      <c r="Y9" s="1114"/>
      <c r="Z9" s="1114"/>
      <c r="AA9" s="1114"/>
      <c r="AB9" s="1114"/>
    </row>
    <row r="10" spans="1:34" s="537" customFormat="1" ht="18.75">
      <c r="A10" s="732"/>
      <c r="B10" s="732"/>
      <c r="C10" s="732"/>
      <c r="D10" s="732"/>
      <c r="E10" s="732"/>
      <c r="F10" s="732"/>
      <c r="G10" s="732"/>
      <c r="H10" s="732"/>
      <c r="L10" s="467"/>
      <c r="M10" s="584" t="str">
        <f>"Дата подачи заявления об "&amp;IF(datePr_ch="","утверждении","изменении") &amp; " тарифов"</f>
        <v>Дата подачи заявления об утверждении тарифов</v>
      </c>
      <c r="N10" s="1118"/>
      <c r="O10" s="1293" t="str">
        <f>IF(datePr_ch="",IF(datePr="","",datePr),datePr_ch)</f>
        <v>25.04.2019</v>
      </c>
      <c r="P10" s="1293"/>
      <c r="Q10" s="1293"/>
      <c r="R10" s="1293"/>
      <c r="S10" s="1293"/>
      <c r="T10" s="1293"/>
      <c r="U10" s="728"/>
      <c r="V10" s="728"/>
      <c r="W10" s="487"/>
      <c r="X10" s="732"/>
      <c r="Y10" s="732"/>
      <c r="Z10" s="732"/>
      <c r="AA10" s="732"/>
      <c r="AB10" s="732"/>
      <c r="AC10" s="732"/>
      <c r="AD10" s="732"/>
      <c r="AE10" s="732"/>
      <c r="AF10" s="732"/>
      <c r="AG10" s="732"/>
      <c r="AH10" s="732"/>
    </row>
    <row r="11" spans="1:34" s="537" customFormat="1" ht="22.5">
      <c r="A11" s="732"/>
      <c r="B11" s="732"/>
      <c r="C11" s="732"/>
      <c r="D11" s="732"/>
      <c r="E11" s="732"/>
      <c r="F11" s="732"/>
      <c r="G11" s="732"/>
      <c r="H11" s="732"/>
      <c r="L11" s="722"/>
      <c r="M11" s="584" t="str">
        <f>"Номер подачи заявления об "&amp;IF(numberPr_ch="","утверждении","изменении") &amp; " тарифов"</f>
        <v>Номер подачи заявления об утверждении тарифов</v>
      </c>
      <c r="N11" s="1118"/>
      <c r="O11" s="1293" t="str">
        <f>IF(numberPr_ch="",IF(numberPr="","",numberPr),numberPr_ch)</f>
        <v>40/1.02-740</v>
      </c>
      <c r="P11" s="1293"/>
      <c r="Q11" s="1293"/>
      <c r="R11" s="1293"/>
      <c r="S11" s="1293"/>
      <c r="T11" s="1293"/>
      <c r="U11" s="728"/>
      <c r="V11" s="728"/>
      <c r="W11" s="487"/>
      <c r="X11" s="732"/>
      <c r="Y11" s="732"/>
      <c r="Z11" s="732"/>
      <c r="AA11" s="732"/>
      <c r="AB11" s="732"/>
      <c r="AC11" s="732"/>
      <c r="AD11" s="732"/>
      <c r="AE11" s="732"/>
      <c r="AF11" s="732"/>
      <c r="AG11" s="732"/>
      <c r="AH11" s="732"/>
    </row>
    <row r="12" spans="1:34" s="744" customFormat="1" ht="5.25" hidden="1">
      <c r="A12" s="1114"/>
      <c r="B12" s="1114"/>
      <c r="C12" s="1114"/>
      <c r="D12" s="1114"/>
      <c r="E12" s="1114"/>
      <c r="F12" s="1114"/>
      <c r="G12" s="1114"/>
      <c r="H12" s="1114"/>
      <c r="L12" s="1164"/>
      <c r="M12" s="1039"/>
      <c r="O12" s="1292"/>
      <c r="P12" s="1292"/>
      <c r="Q12" s="1292"/>
      <c r="R12" s="1292"/>
      <c r="S12" s="1292"/>
      <c r="T12" s="1292"/>
      <c r="U12" s="778"/>
      <c r="V12" s="778"/>
      <c r="X12" s="1114"/>
      <c r="Y12" s="1114"/>
      <c r="Z12" s="1114"/>
      <c r="AA12" s="1114"/>
      <c r="AB12" s="1114"/>
    </row>
    <row r="13" spans="1:34" s="537" customFormat="1" ht="11.25">
      <c r="A13" s="732"/>
      <c r="B13" s="732"/>
      <c r="C13" s="732"/>
      <c r="D13" s="732"/>
      <c r="E13" s="732"/>
      <c r="F13" s="732"/>
      <c r="G13" s="732"/>
      <c r="H13" s="732"/>
      <c r="L13" s="1287"/>
      <c r="M13" s="1287"/>
      <c r="N13" s="740"/>
      <c r="O13" s="728"/>
      <c r="P13" s="728"/>
      <c r="Q13" s="728"/>
      <c r="R13" s="728"/>
      <c r="S13" s="728"/>
      <c r="T13" s="728"/>
      <c r="U13" s="731" t="s">
        <v>370</v>
      </c>
      <c r="X13" s="732"/>
      <c r="Y13" s="732"/>
      <c r="Z13" s="732"/>
      <c r="AA13" s="732"/>
      <c r="AB13" s="732"/>
      <c r="AC13" s="732"/>
      <c r="AD13" s="732"/>
      <c r="AE13" s="732"/>
      <c r="AF13" s="732"/>
      <c r="AG13" s="732"/>
      <c r="AH13" s="732"/>
    </row>
    <row r="14" spans="1:34">
      <c r="J14" s="650"/>
      <c r="K14" s="650"/>
      <c r="L14" s="715"/>
      <c r="M14" s="715"/>
      <c r="N14" s="470"/>
      <c r="O14" s="1294"/>
      <c r="P14" s="1294"/>
      <c r="Q14" s="1294"/>
      <c r="R14" s="1294"/>
      <c r="S14" s="1294"/>
      <c r="T14" s="1294"/>
      <c r="U14" s="1294"/>
    </row>
    <row r="15" spans="1:34">
      <c r="J15" s="650"/>
      <c r="K15" s="650"/>
      <c r="L15" s="1217" t="s">
        <v>444</v>
      </c>
      <c r="M15" s="1217"/>
      <c r="N15" s="1217"/>
      <c r="O15" s="1217"/>
      <c r="P15" s="1217"/>
      <c r="Q15" s="1217"/>
      <c r="R15" s="1217"/>
      <c r="S15" s="1217"/>
      <c r="T15" s="1217"/>
      <c r="U15" s="1217"/>
      <c r="V15" s="1217"/>
      <c r="W15" s="1217" t="s">
        <v>445</v>
      </c>
    </row>
    <row r="16" spans="1:34" ht="14.25" customHeight="1">
      <c r="J16" s="650"/>
      <c r="K16" s="650"/>
      <c r="L16" s="1300" t="s">
        <v>90</v>
      </c>
      <c r="M16" s="1300" t="s">
        <v>602</v>
      </c>
      <c r="N16" s="628"/>
      <c r="O16" s="1301" t="s">
        <v>604</v>
      </c>
      <c r="P16" s="1302"/>
      <c r="Q16" s="1302"/>
      <c r="R16" s="1302"/>
      <c r="S16" s="1302"/>
      <c r="T16" s="1303"/>
      <c r="U16" s="1283" t="s">
        <v>338</v>
      </c>
      <c r="V16" s="1297" t="s">
        <v>273</v>
      </c>
      <c r="W16" s="1217"/>
    </row>
    <row r="17" spans="1:36" ht="14.25" customHeight="1">
      <c r="J17" s="650"/>
      <c r="K17" s="650"/>
      <c r="L17" s="1300"/>
      <c r="M17" s="1300"/>
      <c r="N17" s="629"/>
      <c r="O17" s="1306" t="s">
        <v>578</v>
      </c>
      <c r="P17" s="1304" t="s">
        <v>269</v>
      </c>
      <c r="Q17" s="1305"/>
      <c r="R17" s="1280" t="s">
        <v>615</v>
      </c>
      <c r="S17" s="1281"/>
      <c r="T17" s="1282"/>
      <c r="U17" s="1284"/>
      <c r="V17" s="1298"/>
      <c r="W17" s="1217"/>
    </row>
    <row r="18" spans="1:36" ht="33.75" customHeight="1">
      <c r="J18" s="650"/>
      <c r="K18" s="650"/>
      <c r="L18" s="1300"/>
      <c r="M18" s="1300"/>
      <c r="N18" s="630"/>
      <c r="O18" s="1307"/>
      <c r="P18" s="717" t="s">
        <v>579</v>
      </c>
      <c r="Q18" s="717" t="s">
        <v>6</v>
      </c>
      <c r="R18" s="741" t="s">
        <v>272</v>
      </c>
      <c r="S18" s="1295" t="s">
        <v>271</v>
      </c>
      <c r="T18" s="1296"/>
      <c r="U18" s="1285"/>
      <c r="V18" s="1299"/>
      <c r="W18" s="1217"/>
    </row>
    <row r="19" spans="1:36">
      <c r="J19" s="650"/>
      <c r="K19" s="536">
        <v>1</v>
      </c>
      <c r="L19" s="614" t="s">
        <v>91</v>
      </c>
      <c r="M19" s="614" t="s">
        <v>47</v>
      </c>
      <c r="N19" s="616" t="str">
        <f ca="1">OFFSET(N19,0,-1)</f>
        <v>2</v>
      </c>
      <c r="O19" s="739">
        <f ca="1">OFFSET(O19,0,-1)+1</f>
        <v>3</v>
      </c>
      <c r="P19" s="739">
        <f ca="1">OFFSET(P19,0,-1)+1</f>
        <v>4</v>
      </c>
      <c r="Q19" s="739">
        <f ca="1">OFFSET(Q19,0,-1)+1</f>
        <v>5</v>
      </c>
      <c r="R19" s="739">
        <f ca="1">OFFSET(R19,0,-1)+1</f>
        <v>6</v>
      </c>
      <c r="S19" s="1288">
        <f ca="1">OFFSET(S19,0,-1)+1</f>
        <v>7</v>
      </c>
      <c r="T19" s="1288"/>
      <c r="U19" s="739">
        <f ca="1">OFFSET(U19,0,-2)+1</f>
        <v>8</v>
      </c>
      <c r="V19" s="616">
        <f ca="1">OFFSET(V19,0,-1)</f>
        <v>8</v>
      </c>
      <c r="W19" s="739">
        <f ca="1">OFFSET(W19,0,-1)+1</f>
        <v>9</v>
      </c>
    </row>
    <row r="20" spans="1:36" ht="22.5">
      <c r="A20" s="1271">
        <v>1</v>
      </c>
      <c r="B20" s="829"/>
      <c r="C20" s="829"/>
      <c r="D20" s="829"/>
      <c r="E20" s="830"/>
      <c r="F20" s="831"/>
      <c r="G20" s="831"/>
      <c r="H20" s="831"/>
      <c r="I20" s="832"/>
      <c r="J20" s="827"/>
      <c r="K20" s="834"/>
      <c r="L20" s="742">
        <f>mergeValue(A20)</f>
        <v>1</v>
      </c>
      <c r="M20" s="608" t="s">
        <v>19</v>
      </c>
      <c r="N20" s="613"/>
      <c r="O20" s="1272"/>
      <c r="P20" s="1272"/>
      <c r="Q20" s="1272"/>
      <c r="R20" s="1272"/>
      <c r="S20" s="1272"/>
      <c r="T20" s="1272"/>
      <c r="U20" s="1272"/>
      <c r="V20" s="1272"/>
      <c r="W20" s="1122" t="s">
        <v>718</v>
      </c>
      <c r="Y20" s="775"/>
      <c r="Z20" s="775" t="str">
        <f t="shared" ref="Z20:Z33" si="0">IF(M20="","",M20 )</f>
        <v>Наименование тарифа</v>
      </c>
      <c r="AA20" s="775"/>
      <c r="AB20" s="775"/>
      <c r="AC20" s="775"/>
      <c r="AI20" s="757"/>
      <c r="AJ20" s="757"/>
    </row>
    <row r="21" spans="1:36" ht="22.5">
      <c r="A21" s="1271"/>
      <c r="B21" s="1271">
        <v>1</v>
      </c>
      <c r="C21" s="829"/>
      <c r="D21" s="829"/>
      <c r="E21" s="831"/>
      <c r="F21" s="831"/>
      <c r="G21" s="831"/>
      <c r="H21" s="831"/>
      <c r="I21" s="826"/>
      <c r="J21" s="825"/>
      <c r="K21" s="828"/>
      <c r="L21" s="742" t="str">
        <f>mergeValue(A21) &amp;"."&amp; mergeValue(B21)</f>
        <v>1.1</v>
      </c>
      <c r="M21" s="656" t="s">
        <v>15</v>
      </c>
      <c r="N21" s="613"/>
      <c r="O21" s="1272"/>
      <c r="P21" s="1272"/>
      <c r="Q21" s="1272"/>
      <c r="R21" s="1272"/>
      <c r="S21" s="1272"/>
      <c r="T21" s="1272"/>
      <c r="U21" s="1272"/>
      <c r="V21" s="1272"/>
      <c r="W21" s="1122" t="s">
        <v>459</v>
      </c>
      <c r="Y21" s="775"/>
      <c r="Z21" s="775" t="str">
        <f t="shared" si="0"/>
        <v>Территория действия тарифа</v>
      </c>
      <c r="AA21" s="775"/>
      <c r="AB21" s="775"/>
      <c r="AC21" s="775"/>
      <c r="AI21" s="757"/>
      <c r="AJ21" s="757"/>
    </row>
    <row r="22" spans="1:36" ht="22.5">
      <c r="A22" s="1271"/>
      <c r="B22" s="1271"/>
      <c r="C22" s="1271">
        <v>1</v>
      </c>
      <c r="D22" s="829"/>
      <c r="E22" s="831"/>
      <c r="F22" s="831"/>
      <c r="G22" s="831"/>
      <c r="H22" s="831"/>
      <c r="I22" s="833"/>
      <c r="J22" s="825"/>
      <c r="K22" s="828"/>
      <c r="L22" s="742" t="str">
        <f>mergeValue(A22) &amp;"."&amp; mergeValue(B22)&amp;"."&amp; mergeValue(C22)</f>
        <v>1.1.1</v>
      </c>
      <c r="M22" s="657" t="s">
        <v>7</v>
      </c>
      <c r="N22" s="613"/>
      <c r="O22" s="1272"/>
      <c r="P22" s="1272"/>
      <c r="Q22" s="1272"/>
      <c r="R22" s="1272"/>
      <c r="S22" s="1272"/>
      <c r="T22" s="1272"/>
      <c r="U22" s="1272"/>
      <c r="V22" s="1272"/>
      <c r="W22" s="1122" t="s">
        <v>600</v>
      </c>
      <c r="Y22" s="775"/>
      <c r="Z22" s="775" t="str">
        <f t="shared" si="0"/>
        <v xml:space="preserve">Наименование системы теплоснабжения </v>
      </c>
      <c r="AA22" s="775"/>
      <c r="AB22" s="775"/>
      <c r="AC22" s="775"/>
      <c r="AI22" s="757"/>
      <c r="AJ22" s="757"/>
    </row>
    <row r="23" spans="1:36" ht="22.5">
      <c r="A23" s="1271"/>
      <c r="B23" s="1271"/>
      <c r="C23" s="1271"/>
      <c r="D23" s="1271">
        <v>1</v>
      </c>
      <c r="E23" s="831"/>
      <c r="F23" s="831"/>
      <c r="G23" s="831"/>
      <c r="H23" s="831"/>
      <c r="I23" s="833"/>
      <c r="J23" s="825"/>
      <c r="K23" s="828"/>
      <c r="L23" s="742" t="str">
        <f>mergeValue(A23) &amp;"."&amp; mergeValue(B23)&amp;"."&amp; mergeValue(C23)&amp;"."&amp; mergeValue(D23)</f>
        <v>1.1.1.1</v>
      </c>
      <c r="M23" s="658" t="s">
        <v>21</v>
      </c>
      <c r="N23" s="613"/>
      <c r="O23" s="1272"/>
      <c r="P23" s="1272"/>
      <c r="Q23" s="1272"/>
      <c r="R23" s="1272"/>
      <c r="S23" s="1272"/>
      <c r="T23" s="1272"/>
      <c r="U23" s="1272"/>
      <c r="V23" s="1272"/>
      <c r="W23" s="1122" t="s">
        <v>601</v>
      </c>
      <c r="Y23" s="775"/>
      <c r="Z23" s="775" t="str">
        <f t="shared" si="0"/>
        <v xml:space="preserve">Источник тепловой энергии  </v>
      </c>
      <c r="AA23" s="775"/>
      <c r="AB23" s="775"/>
      <c r="AC23" s="775"/>
      <c r="AI23" s="757"/>
      <c r="AJ23" s="757"/>
    </row>
    <row r="24" spans="1:36" ht="78.75">
      <c r="A24" s="1271"/>
      <c r="B24" s="1271"/>
      <c r="C24" s="1271"/>
      <c r="D24" s="1271"/>
      <c r="E24" s="1271">
        <v>1</v>
      </c>
      <c r="F24" s="831"/>
      <c r="G24" s="831"/>
      <c r="H24" s="829">
        <v>1</v>
      </c>
      <c r="I24" s="1271">
        <v>1</v>
      </c>
      <c r="J24" s="831"/>
      <c r="K24" s="836"/>
      <c r="L24" s="742" t="str">
        <f>mergeValue(A24) &amp;"."&amp; mergeValue(B24)&amp;"."&amp; mergeValue(C24)&amp;"."&amp; mergeValue(D24)&amp;"."&amp; mergeValue(E24)</f>
        <v>1.1.1.1.1</v>
      </c>
      <c r="M24" s="522" t="s">
        <v>8</v>
      </c>
      <c r="N24" s="613"/>
      <c r="O24" s="1273"/>
      <c r="P24" s="1273"/>
      <c r="Q24" s="1273"/>
      <c r="R24" s="1273"/>
      <c r="S24" s="1273"/>
      <c r="T24" s="1273"/>
      <c r="U24" s="1273"/>
      <c r="V24" s="1273"/>
      <c r="W24" s="1122" t="s">
        <v>719</v>
      </c>
      <c r="Y24" s="775"/>
      <c r="Z24" s="775" t="str">
        <f t="shared" si="0"/>
        <v>Схема подключения теплопотребляющей установки к коллектору источника тепловой энергии</v>
      </c>
      <c r="AA24" s="775"/>
      <c r="AB24" s="775"/>
      <c r="AC24" s="775"/>
      <c r="AI24" s="757"/>
      <c r="AJ24" s="757"/>
    </row>
    <row r="25" spans="1:36" ht="33.75">
      <c r="A25" s="1271"/>
      <c r="B25" s="1271"/>
      <c r="C25" s="1271"/>
      <c r="D25" s="1271"/>
      <c r="E25" s="1271"/>
      <c r="F25" s="1271">
        <v>1</v>
      </c>
      <c r="G25" s="829"/>
      <c r="H25" s="829"/>
      <c r="I25" s="1271"/>
      <c r="J25" s="1271">
        <v>1</v>
      </c>
      <c r="K25" s="837"/>
      <c r="L25" s="742" t="str">
        <f>mergeValue(A25) &amp;"."&amp; mergeValue(B25)&amp;"."&amp; mergeValue(C25)&amp;"."&amp; mergeValue(D25)&amp;"."&amp; mergeValue(E25)&amp;"."&amp; mergeValue(F25)</f>
        <v>1.1.1.1.1.1</v>
      </c>
      <c r="M25" s="523" t="s">
        <v>9</v>
      </c>
      <c r="N25" s="613"/>
      <c r="O25" s="1273"/>
      <c r="P25" s="1273"/>
      <c r="Q25" s="1273"/>
      <c r="R25" s="1273"/>
      <c r="S25" s="1273"/>
      <c r="T25" s="1273"/>
      <c r="U25" s="1273"/>
      <c r="V25" s="1273"/>
      <c r="W25" s="1122" t="s">
        <v>720</v>
      </c>
      <c r="Y25" s="775"/>
      <c r="Z25" s="775" t="str">
        <f t="shared" si="0"/>
        <v>Группа потребителей</v>
      </c>
      <c r="AA25" s="775"/>
      <c r="AB25" s="775"/>
      <c r="AC25" s="775"/>
      <c r="AI25" s="757"/>
      <c r="AJ25" s="757"/>
    </row>
    <row r="26" spans="1:36" ht="122.1" customHeight="1">
      <c r="A26" s="1271"/>
      <c r="B26" s="1271"/>
      <c r="C26" s="1271"/>
      <c r="D26" s="1271"/>
      <c r="E26" s="1271"/>
      <c r="F26" s="1271"/>
      <c r="G26" s="829">
        <v>1</v>
      </c>
      <c r="H26" s="829"/>
      <c r="I26" s="1271"/>
      <c r="J26" s="1271"/>
      <c r="K26" s="837">
        <v>1</v>
      </c>
      <c r="L26" s="742" t="str">
        <f>mergeValue(A26) &amp;"."&amp; mergeValue(B26)&amp;"."&amp; mergeValue(C26)&amp;"."&amp; mergeValue(D26)&amp;"."&amp; mergeValue(E26)&amp;"."&amp; mergeValue(F26)&amp;"."&amp; mergeValue(G26)</f>
        <v>1.1.1.1.1.1.1</v>
      </c>
      <c r="M26" s="1081"/>
      <c r="N26" s="613"/>
      <c r="O26" s="724"/>
      <c r="P26" s="724"/>
      <c r="Q26" s="1033"/>
      <c r="R26" s="1278"/>
      <c r="S26" s="1279" t="s">
        <v>82</v>
      </c>
      <c r="T26" s="1278"/>
      <c r="U26" s="1279" t="s">
        <v>83</v>
      </c>
      <c r="V26" s="724"/>
      <c r="W26" s="1289" t="s">
        <v>721</v>
      </c>
      <c r="X26" s="757" t="str">
        <f>strCheckDate(O27:V27)</f>
        <v/>
      </c>
      <c r="Y26" s="775"/>
      <c r="Z26" s="775" t="str">
        <f t="shared" si="0"/>
        <v/>
      </c>
      <c r="AA26" s="775"/>
      <c r="AB26" s="775"/>
      <c r="AC26" s="775"/>
      <c r="AI26" s="757"/>
      <c r="AJ26" s="757"/>
    </row>
    <row r="27" spans="1:36" ht="11.25" hidden="1">
      <c r="A27" s="1271"/>
      <c r="B27" s="1271"/>
      <c r="C27" s="1271"/>
      <c r="D27" s="1271"/>
      <c r="E27" s="1271"/>
      <c r="F27" s="1271"/>
      <c r="G27" s="829"/>
      <c r="H27" s="829"/>
      <c r="I27" s="1271"/>
      <c r="J27" s="1271"/>
      <c r="K27" s="837"/>
      <c r="L27" s="750"/>
      <c r="M27" s="613"/>
      <c r="N27" s="613"/>
      <c r="O27" s="724"/>
      <c r="P27" s="724"/>
      <c r="Q27" s="730" t="str">
        <f>R26 &amp; "-" &amp; T26</f>
        <v>-</v>
      </c>
      <c r="R27" s="1278"/>
      <c r="S27" s="1279"/>
      <c r="T27" s="1278"/>
      <c r="U27" s="1279"/>
      <c r="V27" s="724"/>
      <c r="W27" s="1290"/>
      <c r="Y27" s="775"/>
      <c r="Z27" s="775" t="str">
        <f t="shared" si="0"/>
        <v/>
      </c>
      <c r="AA27" s="775"/>
      <c r="AB27" s="775"/>
      <c r="AC27" s="775"/>
      <c r="AI27" s="757"/>
      <c r="AJ27" s="757"/>
    </row>
    <row r="28" spans="1:36" ht="15" customHeight="1">
      <c r="A28" s="1271"/>
      <c r="B28" s="1271"/>
      <c r="C28" s="1271"/>
      <c r="D28" s="1271"/>
      <c r="E28" s="1271"/>
      <c r="F28" s="1271"/>
      <c r="G28" s="831"/>
      <c r="H28" s="829"/>
      <c r="I28" s="1271"/>
      <c r="J28" s="1271"/>
      <c r="K28" s="836"/>
      <c r="L28" s="652"/>
      <c r="M28" s="525" t="s">
        <v>24</v>
      </c>
      <c r="N28" s="726"/>
      <c r="O28" s="726"/>
      <c r="P28" s="726"/>
      <c r="Q28" s="726"/>
      <c r="R28" s="726"/>
      <c r="S28" s="726"/>
      <c r="T28" s="726"/>
      <c r="U28" s="726"/>
      <c r="V28" s="723"/>
      <c r="W28" s="1291"/>
      <c r="Y28" s="775"/>
      <c r="Z28" s="775" t="str">
        <f t="shared" si="0"/>
        <v>Добавить вид теплоносителя (параметры теплоносителя)</v>
      </c>
      <c r="AA28" s="775"/>
      <c r="AB28" s="775"/>
      <c r="AC28" s="775"/>
      <c r="AI28" s="757"/>
      <c r="AJ28" s="757"/>
    </row>
    <row r="29" spans="1:36" ht="15" customHeight="1">
      <c r="A29" s="1271"/>
      <c r="B29" s="1271"/>
      <c r="C29" s="1271"/>
      <c r="D29" s="1271"/>
      <c r="E29" s="1271"/>
      <c r="F29" s="831"/>
      <c r="G29" s="831"/>
      <c r="H29" s="829"/>
      <c r="I29" s="1271"/>
      <c r="J29" s="831"/>
      <c r="K29" s="836"/>
      <c r="L29" s="652"/>
      <c r="M29" s="524" t="s">
        <v>10</v>
      </c>
      <c r="N29" s="726"/>
      <c r="O29" s="726"/>
      <c r="P29" s="726"/>
      <c r="Q29" s="726"/>
      <c r="R29" s="726"/>
      <c r="S29" s="726"/>
      <c r="T29" s="726"/>
      <c r="U29" s="725"/>
      <c r="V29" s="726"/>
      <c r="W29" s="632"/>
      <c r="Y29" s="775"/>
      <c r="Z29" s="775" t="str">
        <f t="shared" si="0"/>
        <v>Добавить группу потребителей</v>
      </c>
      <c r="AA29" s="775"/>
      <c r="AB29" s="775"/>
      <c r="AC29" s="775"/>
      <c r="AI29" s="757"/>
      <c r="AJ29" s="757"/>
    </row>
    <row r="30" spans="1:36" ht="15" customHeight="1">
      <c r="A30" s="1271"/>
      <c r="B30" s="1271"/>
      <c r="C30" s="1271"/>
      <c r="D30" s="1271"/>
      <c r="E30" s="835"/>
      <c r="F30" s="831"/>
      <c r="G30" s="831"/>
      <c r="H30" s="831"/>
      <c r="I30" s="827"/>
      <c r="J30" s="824"/>
      <c r="K30" s="834"/>
      <c r="L30" s="652"/>
      <c r="M30" s="721" t="s">
        <v>11</v>
      </c>
      <c r="N30" s="726"/>
      <c r="O30" s="726"/>
      <c r="P30" s="726"/>
      <c r="Q30" s="726"/>
      <c r="R30" s="726"/>
      <c r="S30" s="726"/>
      <c r="T30" s="726"/>
      <c r="U30" s="725"/>
      <c r="V30" s="726"/>
      <c r="W30" s="632"/>
      <c r="Y30" s="775"/>
      <c r="Z30" s="775" t="str">
        <f t="shared" si="0"/>
        <v>Добавить схему подключения</v>
      </c>
      <c r="AA30" s="775"/>
      <c r="AB30" s="775"/>
      <c r="AC30" s="775"/>
      <c r="AI30" s="757"/>
      <c r="AJ30" s="757"/>
    </row>
    <row r="31" spans="1:36" ht="15" customHeight="1">
      <c r="A31" s="1271"/>
      <c r="B31" s="1271"/>
      <c r="C31" s="1271"/>
      <c r="D31" s="835"/>
      <c r="E31" s="835"/>
      <c r="F31" s="831"/>
      <c r="G31" s="831"/>
      <c r="H31" s="831"/>
      <c r="I31" s="827"/>
      <c r="J31" s="824"/>
      <c r="K31" s="834"/>
      <c r="L31" s="652"/>
      <c r="M31" s="720" t="s">
        <v>16</v>
      </c>
      <c r="N31" s="726"/>
      <c r="O31" s="726"/>
      <c r="P31" s="726"/>
      <c r="Q31" s="726"/>
      <c r="R31" s="726"/>
      <c r="S31" s="726"/>
      <c r="T31" s="726"/>
      <c r="U31" s="725"/>
      <c r="V31" s="726"/>
      <c r="W31" s="632"/>
      <c r="Y31" s="775"/>
      <c r="Z31" s="775" t="str">
        <f t="shared" si="0"/>
        <v>Добавить источник тепловой энергии</v>
      </c>
      <c r="AA31" s="775"/>
      <c r="AB31" s="775"/>
      <c r="AC31" s="775"/>
      <c r="AI31" s="757"/>
      <c r="AJ31" s="757"/>
    </row>
    <row r="32" spans="1:36" ht="15" customHeight="1">
      <c r="A32" s="1271"/>
      <c r="B32" s="1271"/>
      <c r="C32" s="835"/>
      <c r="D32" s="835"/>
      <c r="E32" s="835"/>
      <c r="F32" s="835"/>
      <c r="G32" s="840"/>
      <c r="H32" s="827"/>
      <c r="I32" s="838"/>
      <c r="J32" s="824"/>
      <c r="K32" s="839"/>
      <c r="L32" s="652"/>
      <c r="M32" s="719" t="s">
        <v>17</v>
      </c>
      <c r="N32" s="726"/>
      <c r="O32" s="726"/>
      <c r="P32" s="726"/>
      <c r="Q32" s="726"/>
      <c r="R32" s="726"/>
      <c r="S32" s="726"/>
      <c r="T32" s="726"/>
      <c r="U32" s="725"/>
      <c r="V32" s="726"/>
      <c r="W32" s="632"/>
      <c r="Y32" s="775"/>
      <c r="Z32" s="775" t="str">
        <f t="shared" si="0"/>
        <v>Добавить наименование системы теплоснабжения</v>
      </c>
      <c r="AA32" s="775"/>
      <c r="AB32" s="775"/>
      <c r="AC32" s="775"/>
      <c r="AI32" s="757"/>
      <c r="AJ32" s="757"/>
    </row>
    <row r="33" spans="1:36" ht="15" customHeight="1">
      <c r="A33" s="1271"/>
      <c r="B33" s="835"/>
      <c r="C33" s="835"/>
      <c r="D33" s="835"/>
      <c r="E33" s="835"/>
      <c r="F33" s="835"/>
      <c r="G33" s="840"/>
      <c r="H33" s="827"/>
      <c r="I33" s="827"/>
      <c r="J33" s="824"/>
      <c r="K33" s="834"/>
      <c r="L33" s="652"/>
      <c r="M33" s="694" t="s">
        <v>18</v>
      </c>
      <c r="N33" s="726"/>
      <c r="O33" s="726"/>
      <c r="P33" s="726"/>
      <c r="Q33" s="726"/>
      <c r="R33" s="726"/>
      <c r="S33" s="726"/>
      <c r="T33" s="726"/>
      <c r="U33" s="725"/>
      <c r="V33" s="726"/>
      <c r="W33" s="632"/>
      <c r="Y33" s="775"/>
      <c r="Z33" s="775" t="str">
        <f t="shared" si="0"/>
        <v>Добавить территорию действия тарифа</v>
      </c>
      <c r="AA33" s="775"/>
      <c r="AB33" s="775"/>
      <c r="AC33" s="775"/>
      <c r="AI33" s="757"/>
      <c r="AJ33" s="757"/>
    </row>
    <row r="34" spans="1:36" s="703" customFormat="1" ht="15" customHeight="1">
      <c r="A34" s="823"/>
      <c r="B34" s="823"/>
      <c r="C34" s="823"/>
      <c r="D34" s="823"/>
      <c r="E34" s="823"/>
      <c r="F34" s="823"/>
      <c r="G34" s="823"/>
      <c r="H34" s="823"/>
      <c r="I34" s="823"/>
      <c r="J34" s="823"/>
      <c r="K34" s="823"/>
      <c r="L34" s="461"/>
      <c r="M34" s="697" t="s">
        <v>307</v>
      </c>
      <c r="N34" s="726"/>
      <c r="O34" s="726"/>
      <c r="P34" s="726"/>
      <c r="Q34" s="726"/>
      <c r="R34" s="726"/>
      <c r="S34" s="726"/>
      <c r="T34" s="726"/>
      <c r="U34" s="725"/>
      <c r="V34" s="726"/>
      <c r="W34" s="632"/>
      <c r="X34" s="683"/>
      <c r="Y34" s="683"/>
      <c r="Z34" s="683"/>
      <c r="AA34" s="683"/>
      <c r="AB34" s="683"/>
      <c r="AC34" s="683"/>
      <c r="AD34" s="683"/>
      <c r="AE34" s="683"/>
      <c r="AF34" s="683"/>
      <c r="AG34" s="683"/>
      <c r="AH34" s="683"/>
    </row>
    <row r="35" spans="1:36" ht="11.25">
      <c r="A35" s="749"/>
      <c r="B35" s="749"/>
      <c r="C35" s="749"/>
      <c r="D35" s="749"/>
      <c r="E35" s="749"/>
      <c r="F35" s="749"/>
      <c r="G35" s="749"/>
      <c r="H35" s="749"/>
      <c r="I35" s="749"/>
      <c r="J35" s="749"/>
      <c r="K35" s="749"/>
      <c r="X35" s="749"/>
      <c r="Y35" s="749"/>
      <c r="Z35" s="749"/>
      <c r="AA35" s="749"/>
      <c r="AB35" s="749"/>
      <c r="AC35" s="749"/>
      <c r="AD35" s="749"/>
      <c r="AE35" s="749"/>
      <c r="AF35" s="749"/>
      <c r="AG35" s="749"/>
      <c r="AH35" s="749"/>
    </row>
    <row r="36" spans="1:36" ht="105.75" customHeight="1">
      <c r="L36" s="1">
        <v>1</v>
      </c>
      <c r="M36" s="1264" t="s">
        <v>722</v>
      </c>
      <c r="N36" s="1264"/>
      <c r="O36" s="1264"/>
      <c r="P36" s="1264"/>
      <c r="Q36" s="1264"/>
      <c r="R36" s="1264"/>
      <c r="S36" s="1264"/>
      <c r="T36" s="1264"/>
      <c r="U36" s="1264"/>
      <c r="V36" s="1264"/>
      <c r="W36" s="126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182</v>
      </c>
    </row>
    <row r="2" spans="1:20" ht="22.5">
      <c r="F2" s="1265" t="s">
        <v>470</v>
      </c>
      <c r="G2" s="1266"/>
      <c r="H2" s="1267"/>
      <c r="I2" s="607"/>
    </row>
    <row r="3" spans="1:20" ht="3" customHeight="1"/>
    <row r="4" spans="1:20" s="537" customFormat="1" ht="11.25">
      <c r="A4" s="557"/>
      <c r="B4" s="557"/>
      <c r="C4" s="557"/>
      <c r="D4" s="557"/>
      <c r="F4" s="1217" t="s">
        <v>444</v>
      </c>
      <c r="G4" s="1217"/>
      <c r="H4" s="1217"/>
      <c r="I4" s="1268"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68"/>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471</v>
      </c>
      <c r="H7" s="571" t="str">
        <f>IF(dateCh="","",dateCh)</f>
        <v>29.04.2019</v>
      </c>
      <c r="I7" s="548" t="s">
        <v>472</v>
      </c>
      <c r="J7" s="582"/>
      <c r="K7" s="557"/>
      <c r="L7" s="557"/>
      <c r="M7" s="557"/>
      <c r="N7" s="557"/>
      <c r="O7" s="557"/>
      <c r="P7" s="557"/>
      <c r="Q7" s="557"/>
      <c r="R7" s="557"/>
      <c r="S7" s="557"/>
      <c r="T7" s="557"/>
    </row>
    <row r="8" spans="1:20" s="537" customFormat="1" ht="45">
      <c r="A8" s="1269">
        <v>1</v>
      </c>
      <c r="B8" s="557"/>
      <c r="C8" s="557"/>
      <c r="D8" s="557"/>
      <c r="F8" s="583" t="str">
        <f>"2." &amp;mergeValue(A8)</f>
        <v>2.1</v>
      </c>
      <c r="G8" s="599" t="s">
        <v>473</v>
      </c>
      <c r="H8" s="571"/>
      <c r="I8" s="548" t="s">
        <v>568</v>
      </c>
      <c r="J8" s="582"/>
      <c r="K8" s="557"/>
      <c r="L8" s="557"/>
      <c r="M8" s="557"/>
      <c r="N8" s="557"/>
      <c r="O8" s="557"/>
      <c r="P8" s="557"/>
      <c r="Q8" s="557"/>
      <c r="R8" s="557"/>
      <c r="S8" s="557"/>
      <c r="T8" s="557"/>
    </row>
    <row r="9" spans="1:20" s="537" customFormat="1" ht="22.5">
      <c r="A9" s="1269"/>
      <c r="B9" s="557"/>
      <c r="C9" s="557"/>
      <c r="D9" s="557"/>
      <c r="F9" s="583" t="str">
        <f>"3." &amp;mergeValue(A9)</f>
        <v>3.1</v>
      </c>
      <c r="G9" s="599" t="s">
        <v>474</v>
      </c>
      <c r="H9" s="571"/>
      <c r="I9" s="548" t="s">
        <v>566</v>
      </c>
      <c r="J9" s="582"/>
      <c r="K9" s="557"/>
      <c r="L9" s="557"/>
      <c r="M9" s="557"/>
      <c r="N9" s="557"/>
      <c r="O9" s="557"/>
      <c r="P9" s="557"/>
      <c r="Q9" s="557"/>
      <c r="R9" s="557"/>
      <c r="S9" s="557"/>
      <c r="T9" s="557"/>
    </row>
    <row r="10" spans="1:20" s="537" customFormat="1" ht="22.5">
      <c r="A10" s="1269"/>
      <c r="B10" s="557"/>
      <c r="C10" s="557"/>
      <c r="D10" s="557"/>
      <c r="F10" s="583" t="str">
        <f>"4."&amp;mergeValue(A10)</f>
        <v>4.1</v>
      </c>
      <c r="G10" s="599" t="s">
        <v>475</v>
      </c>
      <c r="H10" s="572" t="s">
        <v>448</v>
      </c>
      <c r="I10" s="548"/>
      <c r="J10" s="582"/>
      <c r="K10" s="557"/>
      <c r="L10" s="557"/>
      <c r="M10" s="557"/>
      <c r="N10" s="557"/>
      <c r="O10" s="557"/>
      <c r="P10" s="557"/>
      <c r="Q10" s="557"/>
      <c r="R10" s="557"/>
      <c r="S10" s="557"/>
      <c r="T10" s="557"/>
    </row>
    <row r="11" spans="1:20"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c r="O11" s="557"/>
      <c r="P11" s="557"/>
      <c r="Q11" s="557"/>
      <c r="R11" s="557"/>
      <c r="S11" s="557"/>
      <c r="T11" s="557"/>
    </row>
    <row r="12" spans="1:20" s="537" customFormat="1" ht="22.5">
      <c r="A12" s="1269"/>
      <c r="B12" s="1269"/>
      <c r="C12" s="1269">
        <v>1</v>
      </c>
      <c r="D12" s="590"/>
      <c r="F12" s="583" t="str">
        <f>"4."&amp;mergeValue(A12) &amp;"."&amp;mergeValue(B12)&amp;"."&amp;mergeValue(C12)</f>
        <v>4.1.1.1</v>
      </c>
      <c r="G12" s="589" t="s">
        <v>476</v>
      </c>
      <c r="H12" s="571"/>
      <c r="I12" s="548" t="s">
        <v>479</v>
      </c>
      <c r="J12" s="582"/>
      <c r="K12" s="557"/>
      <c r="L12" s="557"/>
      <c r="M12" s="557"/>
      <c r="N12" s="557"/>
      <c r="O12" s="557"/>
      <c r="P12" s="557"/>
      <c r="Q12" s="557"/>
      <c r="R12" s="557"/>
      <c r="S12" s="557"/>
      <c r="T12" s="557"/>
    </row>
    <row r="13" spans="1:20" s="537" customFormat="1" ht="39" customHeight="1">
      <c r="A13" s="1269"/>
      <c r="B13" s="1269"/>
      <c r="C13" s="1269"/>
      <c r="D13" s="590">
        <v>1</v>
      </c>
      <c r="F13" s="583" t="str">
        <f>"4."&amp;mergeValue(A13) &amp;"."&amp;mergeValue(B13)&amp;"."&amp;mergeValue(C13)&amp;"."&amp;mergeValue(D13)</f>
        <v>4.1.1.1.1</v>
      </c>
      <c r="G13" s="600" t="s">
        <v>477</v>
      </c>
      <c r="H13" s="571"/>
      <c r="I13" s="1270" t="s">
        <v>569</v>
      </c>
      <c r="J13" s="582"/>
      <c r="K13" s="557"/>
      <c r="L13" s="557"/>
      <c r="M13" s="557"/>
      <c r="N13" s="557"/>
      <c r="O13" s="557"/>
      <c r="P13" s="557"/>
      <c r="Q13" s="557"/>
      <c r="R13" s="557"/>
      <c r="S13" s="557"/>
      <c r="T13" s="557"/>
    </row>
    <row r="14" spans="1:20" s="537" customFormat="1" ht="18.75">
      <c r="A14" s="1269"/>
      <c r="B14" s="1269"/>
      <c r="C14" s="1269"/>
      <c r="D14" s="590"/>
      <c r="F14" s="586"/>
      <c r="G14" s="518" t="s">
        <v>4</v>
      </c>
      <c r="H14" s="591"/>
      <c r="I14" s="1270"/>
      <c r="J14" s="582"/>
      <c r="K14" s="557"/>
      <c r="L14" s="557"/>
      <c r="M14" s="557"/>
      <c r="N14" s="557"/>
      <c r="O14" s="557"/>
      <c r="P14" s="557"/>
      <c r="Q14" s="557"/>
      <c r="R14" s="557"/>
      <c r="S14" s="557"/>
      <c r="T14" s="557"/>
    </row>
    <row r="15" spans="1:20" s="537" customFormat="1" ht="18.75">
      <c r="A15" s="1269"/>
      <c r="B15" s="1269"/>
      <c r="C15" s="590"/>
      <c r="D15" s="590"/>
      <c r="F15" s="601"/>
      <c r="G15" s="544" t="s">
        <v>400</v>
      </c>
      <c r="H15" s="602"/>
      <c r="I15" s="603"/>
      <c r="J15" s="582"/>
      <c r="K15" s="557"/>
      <c r="L15" s="557"/>
      <c r="M15" s="557"/>
      <c r="N15" s="557"/>
      <c r="O15" s="557"/>
      <c r="P15" s="557"/>
      <c r="Q15" s="557"/>
      <c r="R15" s="557"/>
      <c r="S15" s="557"/>
      <c r="T15" s="557"/>
    </row>
    <row r="16" spans="1:20" s="537" customFormat="1" ht="18.75">
      <c r="A16" s="1269"/>
      <c r="B16" s="557"/>
      <c r="C16" s="557"/>
      <c r="D16" s="557"/>
      <c r="F16" s="586"/>
      <c r="G16" s="526" t="s">
        <v>483</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482</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64" t="s">
        <v>571</v>
      </c>
      <c r="H19" s="1264"/>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8"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8"/>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286" t="s">
        <v>717</v>
      </c>
      <c r="M5" s="1286"/>
      <c r="N5" s="1286"/>
      <c r="O5" s="1286"/>
      <c r="P5" s="1286"/>
      <c r="Q5" s="1286"/>
      <c r="R5" s="1286"/>
      <c r="S5" s="1286"/>
      <c r="T5" s="1286"/>
      <c r="U5" s="465"/>
    </row>
    <row r="6" spans="1:33" ht="3" customHeight="1">
      <c r="J6" s="450"/>
      <c r="K6" s="450"/>
      <c r="L6" s="446"/>
      <c r="M6" s="446"/>
      <c r="N6" s="446"/>
      <c r="O6" s="449"/>
      <c r="P6" s="449"/>
      <c r="Q6" s="449"/>
      <c r="R6" s="449"/>
      <c r="S6" s="449"/>
      <c r="T6" s="449"/>
      <c r="U6" s="446"/>
    </row>
    <row r="7" spans="1:33"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3" s="460" customFormat="1" ht="18.75">
      <c r="A8" s="479"/>
      <c r="B8" s="479"/>
      <c r="C8" s="479"/>
      <c r="D8" s="479"/>
      <c r="E8" s="479"/>
      <c r="F8" s="479"/>
      <c r="G8" s="479"/>
      <c r="H8" s="479"/>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549"/>
      <c r="V8" s="549"/>
      <c r="W8" s="487"/>
      <c r="X8" s="473"/>
      <c r="Y8" s="473"/>
      <c r="Z8" s="473"/>
      <c r="AA8" s="473"/>
      <c r="AB8" s="473"/>
      <c r="AC8" s="473"/>
      <c r="AD8" s="473"/>
      <c r="AE8" s="473"/>
      <c r="AF8" s="473"/>
      <c r="AG8" s="473"/>
    </row>
    <row r="9" spans="1:33" s="460" customFormat="1" ht="22.5">
      <c r="A9" s="479"/>
      <c r="B9" s="479"/>
      <c r="C9" s="479"/>
      <c r="D9" s="479"/>
      <c r="E9" s="479"/>
      <c r="F9" s="479"/>
      <c r="G9" s="479"/>
      <c r="H9" s="479"/>
      <c r="L9" s="145"/>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549"/>
      <c r="V9" s="549"/>
      <c r="W9" s="487"/>
      <c r="X9" s="473"/>
      <c r="Y9" s="473"/>
      <c r="Z9" s="473"/>
      <c r="AA9" s="473"/>
      <c r="AB9" s="473"/>
      <c r="AC9" s="473"/>
      <c r="AD9" s="473"/>
      <c r="AE9" s="473"/>
      <c r="AF9" s="473"/>
      <c r="AG9" s="473"/>
    </row>
    <row r="10" spans="1:33"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3" s="460" customFormat="1" ht="11.25" hidden="1">
      <c r="A11" s="479"/>
      <c r="B11" s="479"/>
      <c r="C11" s="479"/>
      <c r="D11" s="479"/>
      <c r="E11" s="479"/>
      <c r="F11" s="479"/>
      <c r="G11" s="479"/>
      <c r="H11" s="479"/>
      <c r="L11" s="145"/>
      <c r="M11" s="145"/>
      <c r="N11" s="457"/>
      <c r="O11" s="466"/>
      <c r="P11" s="466"/>
      <c r="Q11" s="466"/>
      <c r="R11" s="466"/>
      <c r="S11" s="466"/>
      <c r="T11" s="466"/>
      <c r="U11" s="471" t="s">
        <v>370</v>
      </c>
      <c r="X11" s="473"/>
      <c r="Y11" s="473"/>
      <c r="Z11" s="473"/>
      <c r="AA11" s="473"/>
      <c r="AB11" s="473"/>
      <c r="AC11" s="473"/>
      <c r="AD11" s="473"/>
      <c r="AE11" s="473"/>
      <c r="AF11" s="473"/>
      <c r="AG11" s="473"/>
    </row>
    <row r="12" spans="1:33" ht="15" customHeight="1">
      <c r="H12" s="478" t="s">
        <v>91</v>
      </c>
      <c r="J12" s="450"/>
      <c r="K12" s="450"/>
      <c r="L12" s="446"/>
      <c r="M12" s="446"/>
      <c r="N12" s="446"/>
      <c r="O12" s="1313"/>
      <c r="P12" s="1313"/>
      <c r="Q12" s="1313"/>
      <c r="R12" s="1313"/>
      <c r="S12" s="1313"/>
      <c r="T12" s="1313"/>
      <c r="U12" s="1313"/>
    </row>
    <row r="13" spans="1:33">
      <c r="J13" s="450"/>
      <c r="K13" s="450"/>
      <c r="L13" s="1217" t="s">
        <v>444</v>
      </c>
      <c r="M13" s="1217"/>
      <c r="N13" s="1217"/>
      <c r="O13" s="1217"/>
      <c r="P13" s="1217"/>
      <c r="Q13" s="1217"/>
      <c r="R13" s="1217"/>
      <c r="S13" s="1217"/>
      <c r="T13" s="1217"/>
      <c r="U13" s="1217"/>
      <c r="V13" s="1217"/>
      <c r="W13" s="1217" t="s">
        <v>445</v>
      </c>
    </row>
    <row r="14" spans="1:33" ht="14.25" customHeight="1">
      <c r="J14" s="450"/>
      <c r="K14" s="450"/>
      <c r="L14" s="1300" t="s">
        <v>90</v>
      </c>
      <c r="M14" s="1300" t="s">
        <v>602</v>
      </c>
      <c r="N14" s="443"/>
      <c r="O14" s="1301" t="s">
        <v>604</v>
      </c>
      <c r="P14" s="1302"/>
      <c r="Q14" s="1302"/>
      <c r="R14" s="1302"/>
      <c r="S14" s="1302"/>
      <c r="T14" s="1303"/>
      <c r="U14" s="1283" t="s">
        <v>338</v>
      </c>
      <c r="V14" s="1312" t="s">
        <v>273</v>
      </c>
      <c r="W14" s="1217"/>
    </row>
    <row r="15" spans="1:33" ht="14.25" customHeight="1">
      <c r="J15" s="450"/>
      <c r="K15" s="450"/>
      <c r="L15" s="1300"/>
      <c r="M15" s="1300"/>
      <c r="N15" s="442"/>
      <c r="O15" s="1306" t="s">
        <v>603</v>
      </c>
      <c r="P15" s="622"/>
      <c r="Q15" s="622"/>
      <c r="R15" s="1281" t="s">
        <v>615</v>
      </c>
      <c r="S15" s="1281"/>
      <c r="T15" s="1282"/>
      <c r="U15" s="1284"/>
      <c r="V15" s="1312"/>
      <c r="W15" s="1217"/>
    </row>
    <row r="16" spans="1:33" ht="30.75" customHeight="1">
      <c r="J16" s="450"/>
      <c r="K16" s="450"/>
      <c r="L16" s="1300"/>
      <c r="M16" s="1300"/>
      <c r="N16" s="441"/>
      <c r="O16" s="1307"/>
      <c r="P16" s="620"/>
      <c r="Q16" s="621"/>
      <c r="R16" s="504" t="s">
        <v>272</v>
      </c>
      <c r="S16" s="1295" t="s">
        <v>271</v>
      </c>
      <c r="T16" s="1296"/>
      <c r="U16" s="1285"/>
      <c r="V16" s="1312"/>
      <c r="W16" s="1217"/>
    </row>
    <row r="17" spans="1:33">
      <c r="J17" s="450"/>
      <c r="K17" s="458">
        <v>1</v>
      </c>
      <c r="L17" s="604" t="s">
        <v>91</v>
      </c>
      <c r="M17" s="604" t="s">
        <v>47</v>
      </c>
      <c r="N17" s="477" t="s">
        <v>47</v>
      </c>
      <c r="O17" s="605">
        <f ca="1">OFFSET(O17,0,-1)+1</f>
        <v>3</v>
      </c>
      <c r="P17" s="606">
        <f ca="1">OFFSET(P17,0,-1)</f>
        <v>3</v>
      </c>
      <c r="Q17" s="606">
        <f ca="1">OFFSET(Q17,0,-1)</f>
        <v>3</v>
      </c>
      <c r="R17" s="605">
        <f ca="1">OFFSET(R17,0,-1)+1</f>
        <v>4</v>
      </c>
      <c r="S17" s="1315">
        <f ca="1">OFFSET(S17,0,-1)+1</f>
        <v>5</v>
      </c>
      <c r="T17" s="1315"/>
      <c r="U17" s="605">
        <f ca="1">OFFSET(U17,0,-2)+1</f>
        <v>6</v>
      </c>
      <c r="V17" s="606">
        <f ca="1">OFFSET(V17,0,-1)</f>
        <v>6</v>
      </c>
      <c r="W17" s="605">
        <f ca="1">OFFSET(W17,0,-1)+1</f>
        <v>7</v>
      </c>
    </row>
    <row r="18" spans="1:33" ht="22.5">
      <c r="A18" s="1271">
        <v>1</v>
      </c>
      <c r="B18" s="847"/>
      <c r="C18" s="847"/>
      <c r="D18" s="847"/>
      <c r="E18" s="848"/>
      <c r="F18" s="849"/>
      <c r="G18" s="849"/>
      <c r="H18" s="849"/>
      <c r="I18" s="850"/>
      <c r="J18" s="845"/>
      <c r="K18" s="852"/>
      <c r="L18" s="560">
        <f>mergeValue(A18)</f>
        <v>1</v>
      </c>
      <c r="M18" s="608" t="s">
        <v>19</v>
      </c>
      <c r="N18" s="547"/>
      <c r="O18" s="1314"/>
      <c r="P18" s="1314"/>
      <c r="Q18" s="1314"/>
      <c r="R18" s="1314"/>
      <c r="S18" s="1314"/>
      <c r="T18" s="1314"/>
      <c r="U18" s="1314"/>
      <c r="V18" s="1314"/>
      <c r="W18" s="1122" t="s">
        <v>718</v>
      </c>
    </row>
    <row r="19" spans="1:33" ht="22.5">
      <c r="A19" s="1271"/>
      <c r="B19" s="1271">
        <v>1</v>
      </c>
      <c r="C19" s="847"/>
      <c r="D19" s="847"/>
      <c r="E19" s="849"/>
      <c r="F19" s="849"/>
      <c r="G19" s="849"/>
      <c r="H19" s="849"/>
      <c r="I19" s="844"/>
      <c r="J19" s="843"/>
      <c r="K19" s="846"/>
      <c r="L19" s="560" t="str">
        <f>mergeValue(A19) &amp;"."&amp; mergeValue(B19)</f>
        <v>1.1</v>
      </c>
      <c r="M19" s="514" t="s">
        <v>15</v>
      </c>
      <c r="N19" s="547"/>
      <c r="O19" s="1314"/>
      <c r="P19" s="1314"/>
      <c r="Q19" s="1314"/>
      <c r="R19" s="1314"/>
      <c r="S19" s="1314"/>
      <c r="T19" s="1314"/>
      <c r="U19" s="1314"/>
      <c r="V19" s="1314"/>
      <c r="W19" s="1122" t="s">
        <v>459</v>
      </c>
    </row>
    <row r="20" spans="1:33" ht="22.5">
      <c r="A20" s="1271"/>
      <c r="B20" s="1271"/>
      <c r="C20" s="1271">
        <v>1</v>
      </c>
      <c r="D20" s="847"/>
      <c r="E20" s="849"/>
      <c r="F20" s="849"/>
      <c r="G20" s="849"/>
      <c r="H20" s="849"/>
      <c r="I20" s="851"/>
      <c r="J20" s="843"/>
      <c r="K20" s="846"/>
      <c r="L20" s="560" t="str">
        <f>mergeValue(A20) &amp;"."&amp; mergeValue(B20)&amp;"."&amp; mergeValue(C20)</f>
        <v>1.1.1</v>
      </c>
      <c r="M20" s="515" t="s">
        <v>7</v>
      </c>
      <c r="N20" s="547"/>
      <c r="O20" s="1314"/>
      <c r="P20" s="1314"/>
      <c r="Q20" s="1314"/>
      <c r="R20" s="1314"/>
      <c r="S20" s="1314"/>
      <c r="T20" s="1314"/>
      <c r="U20" s="1314"/>
      <c r="V20" s="1314"/>
      <c r="W20" s="1122" t="s">
        <v>600</v>
      </c>
    </row>
    <row r="21" spans="1:33" ht="22.5">
      <c r="A21" s="1271"/>
      <c r="B21" s="1271"/>
      <c r="C21" s="1271"/>
      <c r="D21" s="1271">
        <v>1</v>
      </c>
      <c r="E21" s="849"/>
      <c r="F21" s="849"/>
      <c r="G21" s="849"/>
      <c r="H21" s="849"/>
      <c r="I21" s="851"/>
      <c r="J21" s="843"/>
      <c r="K21" s="846"/>
      <c r="L21" s="560" t="str">
        <f>mergeValue(A21) &amp;"."&amp; mergeValue(B21)&amp;"."&amp; mergeValue(C21)&amp;"."&amp; mergeValue(D21)</f>
        <v>1.1.1.1</v>
      </c>
      <c r="M21" s="516" t="s">
        <v>21</v>
      </c>
      <c r="N21" s="547"/>
      <c r="O21" s="1314"/>
      <c r="P21" s="1314"/>
      <c r="Q21" s="1314"/>
      <c r="R21" s="1314"/>
      <c r="S21" s="1314"/>
      <c r="T21" s="1314"/>
      <c r="U21" s="1314"/>
      <c r="V21" s="1314"/>
      <c r="W21" s="1122" t="s">
        <v>601</v>
      </c>
    </row>
    <row r="22" spans="1:33" ht="78.75">
      <c r="A22" s="1271"/>
      <c r="B22" s="1271"/>
      <c r="C22" s="1271"/>
      <c r="D22" s="1271"/>
      <c r="E22" s="1271">
        <v>1</v>
      </c>
      <c r="F22" s="849"/>
      <c r="G22" s="849"/>
      <c r="H22" s="847">
        <v>1</v>
      </c>
      <c r="I22" s="1271">
        <v>1</v>
      </c>
      <c r="J22" s="849"/>
      <c r="K22" s="854"/>
      <c r="L22" s="560" t="str">
        <f>mergeValue(A22) &amp;"."&amp; mergeValue(B22)&amp;"."&amp; mergeValue(C22)&amp;"."&amp; mergeValue(D22)&amp;"."&amp; mergeValue(E22)</f>
        <v>1.1.1.1.1</v>
      </c>
      <c r="M22" s="522" t="s">
        <v>8</v>
      </c>
      <c r="N22" s="548"/>
      <c r="O22" s="1273"/>
      <c r="P22" s="1273"/>
      <c r="Q22" s="1273"/>
      <c r="R22" s="1273"/>
      <c r="S22" s="1273"/>
      <c r="T22" s="1273"/>
      <c r="U22" s="1273"/>
      <c r="V22" s="1273"/>
      <c r="W22" s="1122" t="s">
        <v>719</v>
      </c>
    </row>
    <row r="23" spans="1:33" ht="33.75">
      <c r="A23" s="1271"/>
      <c r="B23" s="1271"/>
      <c r="C23" s="1271"/>
      <c r="D23" s="1271"/>
      <c r="E23" s="1271"/>
      <c r="F23" s="1271">
        <v>1</v>
      </c>
      <c r="G23" s="847"/>
      <c r="H23" s="847"/>
      <c r="I23" s="1271"/>
      <c r="J23" s="1271">
        <v>1</v>
      </c>
      <c r="K23" s="855"/>
      <c r="L23" s="560" t="str">
        <f>mergeValue(A23) &amp;"."&amp; mergeValue(B23)&amp;"."&amp; mergeValue(C23)&amp;"."&amp; mergeValue(D23)&amp;"."&amp; mergeValue(E23)&amp;"."&amp; mergeValue(F23)</f>
        <v>1.1.1.1.1.1</v>
      </c>
      <c r="M23" s="523" t="s">
        <v>9</v>
      </c>
      <c r="N23" s="548"/>
      <c r="O23" s="1274"/>
      <c r="P23" s="1275"/>
      <c r="Q23" s="1275"/>
      <c r="R23" s="1275"/>
      <c r="S23" s="1275"/>
      <c r="T23" s="1275"/>
      <c r="U23" s="1275"/>
      <c r="V23" s="1276"/>
      <c r="W23" s="1122" t="s">
        <v>720</v>
      </c>
      <c r="Y23" s="472" t="str">
        <f>strCheckUnique(Z23:Z26)</f>
        <v/>
      </c>
      <c r="AA23" s="472" t="str">
        <f>IF(O23="","",O23 &amp; ":_")</f>
        <v/>
      </c>
    </row>
    <row r="24" spans="1:33" ht="122.1" customHeight="1">
      <c r="A24" s="1271"/>
      <c r="B24" s="1271"/>
      <c r="C24" s="1271"/>
      <c r="D24" s="1271"/>
      <c r="E24" s="1271"/>
      <c r="F24" s="1271"/>
      <c r="G24" s="847">
        <v>1</v>
      </c>
      <c r="H24" s="847"/>
      <c r="I24" s="1271"/>
      <c r="J24" s="1271"/>
      <c r="K24" s="855">
        <v>1</v>
      </c>
      <c r="L24" s="560" t="str">
        <f>mergeValue(A24) &amp;"."&amp; mergeValue(B24)&amp;"."&amp; mergeValue(C24)&amp;"."&amp; mergeValue(D24)&amp;"."&amp; mergeValue(E24)&amp;"."&amp; mergeValue(F24)&amp;"."&amp; mergeValue(G24)</f>
        <v>1.1.1.1.1.1.1</v>
      </c>
      <c r="M24" s="1081"/>
      <c r="N24" s="553"/>
      <c r="O24" s="1096"/>
      <c r="P24" s="530"/>
      <c r="Q24" s="530"/>
      <c r="R24" s="1277"/>
      <c r="S24" s="1279" t="s">
        <v>82</v>
      </c>
      <c r="T24" s="1277"/>
      <c r="U24" s="1279" t="s">
        <v>83</v>
      </c>
      <c r="V24" s="545"/>
      <c r="W24" s="1289" t="s">
        <v>721</v>
      </c>
      <c r="X24" s="468" t="str">
        <f>strCheckDate(O25:V25)</f>
        <v/>
      </c>
      <c r="Y24" s="472"/>
      <c r="Z24" s="472" t="str">
        <f>IF(M24="","",M24 )</f>
        <v/>
      </c>
      <c r="AA24" s="472"/>
      <c r="AB24" s="472"/>
      <c r="AC24" s="472"/>
    </row>
    <row r="25" spans="1:33" ht="11.25" hidden="1">
      <c r="A25" s="1271"/>
      <c r="B25" s="1271"/>
      <c r="C25" s="1271"/>
      <c r="D25" s="1271"/>
      <c r="E25" s="1271"/>
      <c r="F25" s="1271"/>
      <c r="G25" s="847"/>
      <c r="H25" s="847"/>
      <c r="I25" s="1271"/>
      <c r="J25" s="1271"/>
      <c r="K25" s="855"/>
      <c r="L25" s="567"/>
      <c r="M25" s="613"/>
      <c r="N25" s="553"/>
      <c r="O25" s="551"/>
      <c r="P25" s="530"/>
      <c r="Q25" s="551" t="str">
        <f>R24 &amp; "-" &amp; T24</f>
        <v>-</v>
      </c>
      <c r="R25" s="1278"/>
      <c r="S25" s="1279"/>
      <c r="T25" s="1278"/>
      <c r="U25" s="1279"/>
      <c r="V25" s="545"/>
      <c r="W25" s="1290"/>
    </row>
    <row r="26" spans="1:33" s="444" customFormat="1" ht="15" customHeight="1">
      <c r="A26" s="1271"/>
      <c r="B26" s="1271"/>
      <c r="C26" s="1271"/>
      <c r="D26" s="1271"/>
      <c r="E26" s="1271"/>
      <c r="F26" s="1271"/>
      <c r="G26" s="849"/>
      <c r="H26" s="847"/>
      <c r="I26" s="1271"/>
      <c r="J26" s="1271"/>
      <c r="K26" s="854"/>
      <c r="L26" s="506"/>
      <c r="M26" s="525" t="s">
        <v>24</v>
      </c>
      <c r="N26" s="519"/>
      <c r="O26" s="513"/>
      <c r="P26" s="513"/>
      <c r="Q26" s="513"/>
      <c r="R26" s="540"/>
      <c r="S26" s="532"/>
      <c r="T26" s="531"/>
      <c r="U26" s="519"/>
      <c r="V26" s="528"/>
      <c r="W26" s="1291"/>
      <c r="X26" s="469"/>
      <c r="Y26" s="469"/>
      <c r="Z26" s="469"/>
      <c r="AA26" s="469"/>
      <c r="AB26" s="469"/>
      <c r="AC26" s="469"/>
      <c r="AD26" s="469"/>
      <c r="AE26" s="469"/>
      <c r="AF26" s="469"/>
      <c r="AG26" s="469"/>
    </row>
    <row r="27" spans="1:33" s="444" customFormat="1" ht="15" customHeight="1">
      <c r="A27" s="1271"/>
      <c r="B27" s="1271"/>
      <c r="C27" s="1271"/>
      <c r="D27" s="1271"/>
      <c r="E27" s="1271"/>
      <c r="F27" s="849"/>
      <c r="G27" s="849"/>
      <c r="H27" s="847"/>
      <c r="I27" s="1271"/>
      <c r="J27" s="849"/>
      <c r="K27" s="854"/>
      <c r="L27" s="506"/>
      <c r="M27" s="524" t="s">
        <v>10</v>
      </c>
      <c r="N27" s="518"/>
      <c r="O27" s="513"/>
      <c r="P27" s="513"/>
      <c r="Q27" s="513"/>
      <c r="R27" s="540"/>
      <c r="S27" s="532"/>
      <c r="T27" s="531"/>
      <c r="U27" s="518"/>
      <c r="V27" s="532"/>
      <c r="W27" s="528"/>
      <c r="X27" s="469"/>
      <c r="Y27" s="469"/>
      <c r="Z27" s="469"/>
      <c r="AA27" s="469"/>
      <c r="AB27" s="469"/>
      <c r="AC27" s="469"/>
      <c r="AD27" s="469"/>
      <c r="AE27" s="469"/>
      <c r="AF27" s="469"/>
      <c r="AG27" s="469"/>
    </row>
    <row r="28" spans="1:33" s="444" customFormat="1" ht="15" customHeight="1">
      <c r="A28" s="1271"/>
      <c r="B28" s="1271"/>
      <c r="C28" s="1271"/>
      <c r="D28" s="1271"/>
      <c r="E28" s="853"/>
      <c r="F28" s="849"/>
      <c r="G28" s="849"/>
      <c r="H28" s="849"/>
      <c r="I28" s="845"/>
      <c r="J28" s="842"/>
      <c r="K28" s="852"/>
      <c r="L28" s="506"/>
      <c r="M28" s="519" t="s">
        <v>11</v>
      </c>
      <c r="N28" s="517"/>
      <c r="O28" s="513"/>
      <c r="P28" s="513"/>
      <c r="Q28" s="513"/>
      <c r="R28" s="540"/>
      <c r="S28" s="532"/>
      <c r="T28" s="531"/>
      <c r="U28" s="517"/>
      <c r="V28" s="532"/>
      <c r="W28" s="528"/>
      <c r="X28" s="469"/>
      <c r="Y28" s="469"/>
      <c r="Z28" s="469"/>
      <c r="AA28" s="469"/>
      <c r="AB28" s="469"/>
      <c r="AC28" s="469"/>
      <c r="AD28" s="469"/>
      <c r="AE28" s="469"/>
      <c r="AF28" s="469"/>
      <c r="AG28" s="469"/>
    </row>
    <row r="29" spans="1:33" s="444" customFormat="1" ht="15" customHeight="1">
      <c r="A29" s="1271"/>
      <c r="B29" s="1271"/>
      <c r="C29" s="1271"/>
      <c r="D29" s="853"/>
      <c r="E29" s="853"/>
      <c r="F29" s="849"/>
      <c r="G29" s="849"/>
      <c r="H29" s="849"/>
      <c r="I29" s="845"/>
      <c r="J29" s="842"/>
      <c r="K29" s="852"/>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row>
    <row r="30" spans="1:33" s="444" customFormat="1" ht="15" customHeight="1">
      <c r="A30" s="1271"/>
      <c r="B30" s="1271"/>
      <c r="C30" s="853"/>
      <c r="D30" s="853"/>
      <c r="E30" s="853"/>
      <c r="F30" s="853"/>
      <c r="G30" s="858"/>
      <c r="H30" s="845"/>
      <c r="I30" s="856"/>
      <c r="J30" s="842"/>
      <c r="K30" s="857"/>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row>
    <row r="31" spans="1:33" s="444" customFormat="1" ht="15" customHeight="1">
      <c r="A31" s="1271"/>
      <c r="B31" s="853"/>
      <c r="C31" s="853"/>
      <c r="D31" s="853"/>
      <c r="E31" s="853"/>
      <c r="F31" s="853"/>
      <c r="G31" s="858"/>
      <c r="H31" s="845"/>
      <c r="I31" s="845"/>
      <c r="J31" s="842"/>
      <c r="K31" s="852"/>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row>
    <row r="32" spans="1:33" s="444" customFormat="1" ht="15" customHeight="1">
      <c r="A32" s="841"/>
      <c r="B32" s="841"/>
      <c r="C32" s="841"/>
      <c r="D32" s="841"/>
      <c r="E32" s="841"/>
      <c r="F32" s="841"/>
      <c r="G32" s="841"/>
      <c r="H32" s="841"/>
      <c r="I32" s="841"/>
      <c r="J32" s="841"/>
      <c r="K32" s="841"/>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row>
    <row r="33" spans="12:23" ht="3" customHeight="1">
      <c r="L33" s="454"/>
      <c r="M33" s="454"/>
      <c r="N33" s="454"/>
      <c r="O33" s="454"/>
      <c r="P33" s="454"/>
      <c r="Q33" s="454"/>
      <c r="R33" s="454"/>
      <c r="S33" s="454"/>
      <c r="T33" s="454"/>
      <c r="U33" s="454"/>
    </row>
    <row r="34" spans="12:23" ht="133.5" customHeight="1">
      <c r="L34" s="1">
        <v>1</v>
      </c>
      <c r="M34" s="1264" t="s">
        <v>722</v>
      </c>
      <c r="N34" s="1264"/>
      <c r="O34" s="1264"/>
      <c r="P34" s="1264"/>
      <c r="Q34" s="1264"/>
      <c r="R34" s="1264"/>
      <c r="S34" s="1264"/>
      <c r="T34" s="1264"/>
      <c r="U34" s="1264"/>
      <c r="V34" s="1264"/>
      <c r="W34" s="1264"/>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5"/>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49</v>
      </c>
    </row>
    <row r="2" spans="1:20" ht="22.5">
      <c r="F2" s="1265" t="s">
        <v>470</v>
      </c>
      <c r="G2" s="1266"/>
      <c r="H2" s="1267"/>
      <c r="I2" s="607"/>
    </row>
    <row r="3" spans="1:20" ht="3" customHeight="1"/>
    <row r="4" spans="1:20" s="537" customFormat="1" ht="11.25">
      <c r="A4" s="557"/>
      <c r="B4" s="557"/>
      <c r="C4" s="557"/>
      <c r="D4" s="557"/>
      <c r="F4" s="1217" t="s">
        <v>444</v>
      </c>
      <c r="G4" s="1217"/>
      <c r="H4" s="1217"/>
      <c r="I4" s="1268"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68"/>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471</v>
      </c>
      <c r="H7" s="571" t="str">
        <f>IF(dateCh="","",dateCh)</f>
        <v>29.04.2019</v>
      </c>
      <c r="I7" s="548" t="s">
        <v>472</v>
      </c>
      <c r="J7" s="582"/>
      <c r="K7" s="557"/>
      <c r="L7" s="557"/>
      <c r="M7" s="557"/>
      <c r="N7" s="557"/>
      <c r="O7" s="557"/>
      <c r="P7" s="557"/>
      <c r="Q7" s="557"/>
      <c r="R7" s="557"/>
      <c r="S7" s="557"/>
      <c r="T7" s="557"/>
    </row>
    <row r="8" spans="1:20" s="537" customFormat="1" ht="45">
      <c r="A8" s="1269">
        <v>1</v>
      </c>
      <c r="B8" s="557"/>
      <c r="C8" s="557"/>
      <c r="D8" s="557"/>
      <c r="F8" s="583" t="str">
        <f>"2." &amp;mergeValue(A8)</f>
        <v>2.1</v>
      </c>
      <c r="G8" s="599" t="s">
        <v>473</v>
      </c>
      <c r="H8" s="571" t="str">
        <f>IF('Перечень тарифов'!R26="","наименование отсутствует","" &amp; 'Перечень тарифов'!R26 &amp; "")</f>
        <v>наименование отсутствует</v>
      </c>
      <c r="I8" s="548" t="s">
        <v>568</v>
      </c>
      <c r="J8" s="582"/>
      <c r="K8" s="557"/>
      <c r="L8" s="557"/>
      <c r="M8" s="557"/>
      <c r="N8" s="557"/>
      <c r="O8" s="557"/>
      <c r="P8" s="557"/>
      <c r="Q8" s="557"/>
      <c r="R8" s="557"/>
      <c r="S8" s="557"/>
      <c r="T8" s="557"/>
    </row>
    <row r="9" spans="1:20" s="537" customFormat="1" ht="22.5">
      <c r="A9" s="1269"/>
      <c r="B9" s="557"/>
      <c r="C9" s="557"/>
      <c r="D9" s="557"/>
      <c r="F9" s="583" t="str">
        <f>"3." &amp;mergeValue(A9)</f>
        <v>3.1</v>
      </c>
      <c r="G9" s="599" t="s">
        <v>474</v>
      </c>
      <c r="H9" s="571" t="str">
        <f>IF('Перечень тарифов'!F26="","наименование отсутствует","" &amp; 'Перечень тарифов'!F26 &amp; "")</f>
        <v>Передача. Теплоноситель</v>
      </c>
      <c r="I9" s="548" t="s">
        <v>566</v>
      </c>
      <c r="J9" s="582"/>
      <c r="K9" s="557"/>
      <c r="L9" s="557"/>
      <c r="M9" s="557"/>
      <c r="N9" s="557"/>
      <c r="O9" s="557"/>
      <c r="P9" s="557"/>
      <c r="Q9" s="557"/>
      <c r="R9" s="557"/>
      <c r="S9" s="557"/>
      <c r="T9" s="557"/>
    </row>
    <row r="10" spans="1:20" s="537" customFormat="1" ht="22.5">
      <c r="A10" s="1269"/>
      <c r="B10" s="557"/>
      <c r="C10" s="557"/>
      <c r="D10" s="557"/>
      <c r="F10" s="583" t="str">
        <f>"4."&amp;mergeValue(A10)</f>
        <v>4.1</v>
      </c>
      <c r="G10" s="599" t="s">
        <v>475</v>
      </c>
      <c r="H10" s="572" t="s">
        <v>448</v>
      </c>
      <c r="I10" s="548"/>
      <c r="J10" s="582"/>
      <c r="K10" s="557"/>
      <c r="L10" s="557"/>
      <c r="M10" s="557"/>
      <c r="N10" s="557"/>
      <c r="O10" s="557"/>
      <c r="P10" s="557"/>
      <c r="Q10" s="557"/>
      <c r="R10" s="557"/>
      <c r="S10" s="557"/>
      <c r="T10" s="557"/>
    </row>
    <row r="11" spans="1:20"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c r="O11" s="557"/>
      <c r="P11" s="557"/>
      <c r="Q11" s="557"/>
      <c r="R11" s="557"/>
      <c r="S11" s="557"/>
      <c r="T11" s="557"/>
    </row>
    <row r="12" spans="1:20" s="537" customFormat="1" ht="22.5">
      <c r="A12" s="1269"/>
      <c r="B12" s="1269"/>
      <c r="C12" s="1269">
        <v>1</v>
      </c>
      <c r="D12" s="590"/>
      <c r="F12" s="583" t="str">
        <f>"4."&amp;mergeValue(A12) &amp;"."&amp;mergeValue(B12)&amp;"."&amp;mergeValue(C12)</f>
        <v>4.1.1.1</v>
      </c>
      <c r="G12" s="589" t="s">
        <v>476</v>
      </c>
      <c r="H12" s="571" t="str">
        <f>IF(Территории!H13="","","" &amp; Территории!H13 &amp; "")</f>
        <v>Город Волгодонск</v>
      </c>
      <c r="I12" s="548" t="s">
        <v>479</v>
      </c>
      <c r="J12" s="582"/>
      <c r="K12" s="557"/>
      <c r="L12" s="557"/>
      <c r="M12" s="557"/>
      <c r="N12" s="557"/>
      <c r="O12" s="557"/>
      <c r="P12" s="557"/>
      <c r="Q12" s="557"/>
      <c r="R12" s="557"/>
      <c r="S12" s="557"/>
      <c r="T12" s="557"/>
    </row>
    <row r="13" spans="1:20" s="537" customFormat="1" ht="56.25">
      <c r="A13" s="1269"/>
      <c r="B13" s="1269"/>
      <c r="C13" s="1269"/>
      <c r="D13" s="590">
        <v>1</v>
      </c>
      <c r="F13" s="583" t="str">
        <f>"4."&amp;mergeValue(A13) &amp;"."&amp;mergeValue(B13)&amp;"."&amp;mergeValue(C13)&amp;"."&amp;mergeValue(D13)</f>
        <v>4.1.1.1.1</v>
      </c>
      <c r="G13" s="600" t="s">
        <v>477</v>
      </c>
      <c r="H13" s="571" t="str">
        <f>IF(Территории!R14="","","" &amp; Территории!R14 &amp; "")</f>
        <v>Город Волгодонск (60712000)</v>
      </c>
      <c r="I13" s="1176" t="s">
        <v>569</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264" t="s">
        <v>571</v>
      </c>
      <c r="H15" s="1264"/>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199" t="str">
        <f>"Код отчёта: " &amp; GetCode()</f>
        <v>Код отчёта: FAS.JKH.OPEN.INFO.REQUEST.WARM</v>
      </c>
      <c r="C2" s="1199"/>
      <c r="D2" s="1199"/>
      <c r="E2" s="1199"/>
      <c r="F2" s="1199"/>
      <c r="G2" s="1199"/>
      <c r="Q2" s="222"/>
      <c r="R2" s="222"/>
      <c r="S2" s="222"/>
      <c r="T2" s="222"/>
      <c r="U2" s="222"/>
      <c r="V2" s="222"/>
      <c r="W2" s="222"/>
    </row>
    <row r="3" spans="1:27" ht="18" customHeight="1">
      <c r="B3" s="1200" t="str">
        <f>"Версия " &amp; GetVersion()</f>
        <v>Версия 1.0.1</v>
      </c>
      <c r="C3" s="1200"/>
      <c r="H3" s="40"/>
      <c r="I3" s="40"/>
      <c r="J3" s="40"/>
      <c r="K3" s="40"/>
      <c r="L3" s="40"/>
      <c r="M3" s="40"/>
      <c r="N3" s="40"/>
      <c r="O3" s="40"/>
      <c r="P3" s="40"/>
      <c r="Q3" s="222"/>
      <c r="R3" s="222"/>
      <c r="S3" s="222"/>
      <c r="T3" s="222"/>
      <c r="U3" s="222"/>
      <c r="V3" s="222"/>
      <c r="W3" s="252"/>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1" t="s">
        <v>567</v>
      </c>
      <c r="F7" s="1201"/>
      <c r="G7" s="1201"/>
      <c r="H7" s="1201"/>
      <c r="I7" s="1201"/>
      <c r="J7" s="1201"/>
      <c r="K7" s="1201"/>
      <c r="L7" s="1201"/>
      <c r="M7" s="1201"/>
      <c r="N7" s="1201"/>
      <c r="O7" s="1201"/>
      <c r="P7" s="1201"/>
      <c r="Q7" s="1201"/>
      <c r="R7" s="1201"/>
      <c r="S7" s="1201"/>
      <c r="T7" s="1201"/>
      <c r="U7" s="1201"/>
      <c r="V7" s="1201"/>
      <c r="W7" s="1201"/>
      <c r="X7" s="1201"/>
      <c r="Y7" s="56"/>
    </row>
    <row r="8" spans="1:27" ht="15" customHeight="1">
      <c r="A8" s="40"/>
      <c r="B8" s="75"/>
      <c r="C8" s="74"/>
      <c r="D8" s="57"/>
      <c r="E8" s="1201"/>
      <c r="F8" s="1201"/>
      <c r="G8" s="1201"/>
      <c r="H8" s="1201"/>
      <c r="I8" s="1201"/>
      <c r="J8" s="1201"/>
      <c r="K8" s="1201"/>
      <c r="L8" s="1201"/>
      <c r="M8" s="1201"/>
      <c r="N8" s="1201"/>
      <c r="O8" s="1201"/>
      <c r="P8" s="1201"/>
      <c r="Q8" s="1201"/>
      <c r="R8" s="1201"/>
      <c r="S8" s="1201"/>
      <c r="T8" s="1201"/>
      <c r="U8" s="1201"/>
      <c r="V8" s="1201"/>
      <c r="W8" s="1201"/>
      <c r="X8" s="1201"/>
      <c r="Y8" s="56"/>
    </row>
    <row r="9" spans="1:27" ht="15" customHeight="1">
      <c r="A9" s="40"/>
      <c r="B9" s="75"/>
      <c r="C9" s="74"/>
      <c r="D9" s="57"/>
      <c r="E9" s="1201"/>
      <c r="F9" s="1201"/>
      <c r="G9" s="1201"/>
      <c r="H9" s="1201"/>
      <c r="I9" s="1201"/>
      <c r="J9" s="1201"/>
      <c r="K9" s="1201"/>
      <c r="L9" s="1201"/>
      <c r="M9" s="1201"/>
      <c r="N9" s="1201"/>
      <c r="O9" s="1201"/>
      <c r="P9" s="1201"/>
      <c r="Q9" s="1201"/>
      <c r="R9" s="1201"/>
      <c r="S9" s="1201"/>
      <c r="T9" s="1201"/>
      <c r="U9" s="1201"/>
      <c r="V9" s="1201"/>
      <c r="W9" s="1201"/>
      <c r="X9" s="1201"/>
      <c r="Y9" s="56"/>
    </row>
    <row r="10" spans="1:27" ht="10.5" customHeight="1">
      <c r="A10" s="40"/>
      <c r="B10" s="75"/>
      <c r="C10" s="74"/>
      <c r="D10" s="57"/>
      <c r="E10" s="1201"/>
      <c r="F10" s="1201"/>
      <c r="G10" s="1201"/>
      <c r="H10" s="1201"/>
      <c r="I10" s="1201"/>
      <c r="J10" s="1201"/>
      <c r="K10" s="1201"/>
      <c r="L10" s="1201"/>
      <c r="M10" s="1201"/>
      <c r="N10" s="1201"/>
      <c r="O10" s="1201"/>
      <c r="P10" s="1201"/>
      <c r="Q10" s="1201"/>
      <c r="R10" s="1201"/>
      <c r="S10" s="1201"/>
      <c r="T10" s="1201"/>
      <c r="U10" s="1201"/>
      <c r="V10" s="1201"/>
      <c r="W10" s="1201"/>
      <c r="X10" s="1201"/>
      <c r="Y10" s="56"/>
    </row>
    <row r="11" spans="1:27" ht="27" customHeight="1">
      <c r="A11" s="40"/>
      <c r="B11" s="75"/>
      <c r="C11" s="74"/>
      <c r="D11" s="57"/>
      <c r="E11" s="1201"/>
      <c r="F11" s="1201"/>
      <c r="G11" s="1201"/>
      <c r="H11" s="1201"/>
      <c r="I11" s="1201"/>
      <c r="J11" s="1201"/>
      <c r="K11" s="1201"/>
      <c r="L11" s="1201"/>
      <c r="M11" s="1201"/>
      <c r="N11" s="1201"/>
      <c r="O11" s="1201"/>
      <c r="P11" s="1201"/>
      <c r="Q11" s="1201"/>
      <c r="R11" s="1201"/>
      <c r="S11" s="1201"/>
      <c r="T11" s="1201"/>
      <c r="U11" s="1201"/>
      <c r="V11" s="1201"/>
      <c r="W11" s="1201"/>
      <c r="X11" s="1201"/>
      <c r="Y11" s="56"/>
    </row>
    <row r="12" spans="1:27" ht="12" customHeight="1">
      <c r="A12" s="40"/>
      <c r="B12" s="75"/>
      <c r="C12" s="74"/>
      <c r="D12" s="57"/>
      <c r="E12" s="1201"/>
      <c r="F12" s="1201"/>
      <c r="G12" s="1201"/>
      <c r="H12" s="1201"/>
      <c r="I12" s="1201"/>
      <c r="J12" s="1201"/>
      <c r="K12" s="1201"/>
      <c r="L12" s="1201"/>
      <c r="M12" s="1201"/>
      <c r="N12" s="1201"/>
      <c r="O12" s="1201"/>
      <c r="P12" s="1201"/>
      <c r="Q12" s="1201"/>
      <c r="R12" s="1201"/>
      <c r="S12" s="1201"/>
      <c r="T12" s="1201"/>
      <c r="U12" s="1201"/>
      <c r="V12" s="1201"/>
      <c r="W12" s="1201"/>
      <c r="X12" s="1201"/>
      <c r="Y12" s="56"/>
    </row>
    <row r="13" spans="1:27" ht="38.25" customHeight="1">
      <c r="A13" s="40"/>
      <c r="B13" s="75"/>
      <c r="C13" s="74"/>
      <c r="D13" s="57"/>
      <c r="E13" s="1201"/>
      <c r="F13" s="1201"/>
      <c r="G13" s="1201"/>
      <c r="H13" s="1201"/>
      <c r="I13" s="1201"/>
      <c r="J13" s="1201"/>
      <c r="K13" s="1201"/>
      <c r="L13" s="1201"/>
      <c r="M13" s="1201"/>
      <c r="N13" s="1201"/>
      <c r="O13" s="1201"/>
      <c r="P13" s="1201"/>
      <c r="Q13" s="1201"/>
      <c r="R13" s="1201"/>
      <c r="S13" s="1201"/>
      <c r="T13" s="1201"/>
      <c r="U13" s="1201"/>
      <c r="V13" s="1201"/>
      <c r="W13" s="1201"/>
      <c r="X13" s="1201"/>
      <c r="Y13" s="70"/>
    </row>
    <row r="14" spans="1:27" ht="15" customHeight="1">
      <c r="A14" s="40"/>
      <c r="B14" s="75"/>
      <c r="C14" s="74"/>
      <c r="D14" s="57"/>
      <c r="E14" s="1201"/>
      <c r="F14" s="1201"/>
      <c r="G14" s="1201"/>
      <c r="H14" s="1201"/>
      <c r="I14" s="1201"/>
      <c r="J14" s="1201"/>
      <c r="K14" s="1201"/>
      <c r="L14" s="1201"/>
      <c r="M14" s="1201"/>
      <c r="N14" s="1201"/>
      <c r="O14" s="1201"/>
      <c r="P14" s="1201"/>
      <c r="Q14" s="1201"/>
      <c r="R14" s="1201"/>
      <c r="S14" s="1201"/>
      <c r="T14" s="1201"/>
      <c r="U14" s="1201"/>
      <c r="V14" s="1201"/>
      <c r="W14" s="1201"/>
      <c r="X14" s="1201"/>
      <c r="Y14" s="56"/>
    </row>
    <row r="15" spans="1:27" ht="15">
      <c r="A15" s="40"/>
      <c r="B15" s="75"/>
      <c r="C15" s="74"/>
      <c r="D15" s="57"/>
      <c r="E15" s="1201"/>
      <c r="F15" s="1201"/>
      <c r="G15" s="1201"/>
      <c r="H15" s="1201"/>
      <c r="I15" s="1201"/>
      <c r="J15" s="1201"/>
      <c r="K15" s="1201"/>
      <c r="L15" s="1201"/>
      <c r="M15" s="1201"/>
      <c r="N15" s="1201"/>
      <c r="O15" s="1201"/>
      <c r="P15" s="1201"/>
      <c r="Q15" s="1201"/>
      <c r="R15" s="1201"/>
      <c r="S15" s="1201"/>
      <c r="T15" s="1201"/>
      <c r="U15" s="1201"/>
      <c r="V15" s="1201"/>
      <c r="W15" s="1201"/>
      <c r="X15" s="1201"/>
      <c r="Y15" s="56"/>
    </row>
    <row r="16" spans="1:27" ht="15">
      <c r="A16" s="40"/>
      <c r="B16" s="75"/>
      <c r="C16" s="74"/>
      <c r="D16" s="57"/>
      <c r="E16" s="1201"/>
      <c r="F16" s="1201"/>
      <c r="G16" s="1201"/>
      <c r="H16" s="1201"/>
      <c r="I16" s="1201"/>
      <c r="J16" s="1201"/>
      <c r="K16" s="1201"/>
      <c r="L16" s="1201"/>
      <c r="M16" s="1201"/>
      <c r="N16" s="1201"/>
      <c r="O16" s="1201"/>
      <c r="P16" s="1201"/>
      <c r="Q16" s="1201"/>
      <c r="R16" s="1201"/>
      <c r="S16" s="1201"/>
      <c r="T16" s="1201"/>
      <c r="U16" s="1201"/>
      <c r="V16" s="1201"/>
      <c r="W16" s="1201"/>
      <c r="X16" s="1201"/>
      <c r="Y16" s="56"/>
    </row>
    <row r="17" spans="1:25" ht="15" customHeight="1">
      <c r="A17" s="40"/>
      <c r="B17" s="75"/>
      <c r="C17" s="74"/>
      <c r="D17" s="57"/>
      <c r="E17" s="1201"/>
      <c r="F17" s="1201"/>
      <c r="G17" s="1201"/>
      <c r="H17" s="1201"/>
      <c r="I17" s="1201"/>
      <c r="J17" s="1201"/>
      <c r="K17" s="1201"/>
      <c r="L17" s="1201"/>
      <c r="M17" s="1201"/>
      <c r="N17" s="1201"/>
      <c r="O17" s="1201"/>
      <c r="P17" s="1201"/>
      <c r="Q17" s="1201"/>
      <c r="R17" s="1201"/>
      <c r="S17" s="1201"/>
      <c r="T17" s="1201"/>
      <c r="U17" s="1201"/>
      <c r="V17" s="1201"/>
      <c r="W17" s="1201"/>
      <c r="X17" s="1201"/>
      <c r="Y17" s="56"/>
    </row>
    <row r="18" spans="1:25" ht="15">
      <c r="A18" s="40"/>
      <c r="B18" s="75"/>
      <c r="C18" s="74"/>
      <c r="D18" s="57"/>
      <c r="E18" s="1201"/>
      <c r="F18" s="1201"/>
      <c r="G18" s="1201"/>
      <c r="H18" s="1201"/>
      <c r="I18" s="1201"/>
      <c r="J18" s="1201"/>
      <c r="K18" s="1201"/>
      <c r="L18" s="1201"/>
      <c r="M18" s="1201"/>
      <c r="N18" s="1201"/>
      <c r="O18" s="1201"/>
      <c r="P18" s="1201"/>
      <c r="Q18" s="1201"/>
      <c r="R18" s="1201"/>
      <c r="S18" s="1201"/>
      <c r="T18" s="1201"/>
      <c r="U18" s="1201"/>
      <c r="V18" s="1201"/>
      <c r="W18" s="1201"/>
      <c r="X18" s="1201"/>
      <c r="Y18" s="56"/>
    </row>
    <row r="19" spans="1:25" ht="59.25" customHeight="1">
      <c r="A19" s="40"/>
      <c r="B19" s="75"/>
      <c r="C19" s="74"/>
      <c r="D19" s="63"/>
      <c r="E19" s="1201"/>
      <c r="F19" s="1201"/>
      <c r="G19" s="1201"/>
      <c r="H19" s="1201"/>
      <c r="I19" s="1201"/>
      <c r="J19" s="1201"/>
      <c r="K19" s="1201"/>
      <c r="L19" s="1201"/>
      <c r="M19" s="1201"/>
      <c r="N19" s="1201"/>
      <c r="O19" s="1201"/>
      <c r="P19" s="1201"/>
      <c r="Q19" s="1201"/>
      <c r="R19" s="1201"/>
      <c r="S19" s="1201"/>
      <c r="T19" s="1201"/>
      <c r="U19" s="1201"/>
      <c r="V19" s="1201"/>
      <c r="W19" s="1201"/>
      <c r="X19" s="120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06" t="s">
        <v>252</v>
      </c>
      <c r="G21" s="1207"/>
      <c r="H21" s="1207"/>
      <c r="I21" s="1207"/>
      <c r="J21" s="1207"/>
      <c r="K21" s="1207"/>
      <c r="L21" s="1207"/>
      <c r="M21" s="1207"/>
      <c r="N21" s="57"/>
      <c r="O21" s="68" t="s">
        <v>235</v>
      </c>
      <c r="P21" s="1208" t="s">
        <v>236</v>
      </c>
      <c r="Q21" s="1209"/>
      <c r="R21" s="1209"/>
      <c r="S21" s="1209"/>
      <c r="T21" s="1209"/>
      <c r="U21" s="1209"/>
      <c r="V21" s="1209"/>
      <c r="W21" s="1209"/>
      <c r="X21" s="1209"/>
      <c r="Y21" s="56"/>
    </row>
    <row r="22" spans="1:25" ht="14.25" hidden="1" customHeight="1">
      <c r="A22" s="40"/>
      <c r="B22" s="75"/>
      <c r="C22" s="74"/>
      <c r="D22" s="58"/>
      <c r="E22" s="89" t="s">
        <v>235</v>
      </c>
      <c r="F22" s="1206" t="s">
        <v>238</v>
      </c>
      <c r="G22" s="1207"/>
      <c r="H22" s="1207"/>
      <c r="I22" s="1207"/>
      <c r="J22" s="1207"/>
      <c r="K22" s="1207"/>
      <c r="L22" s="1207"/>
      <c r="M22" s="1207"/>
      <c r="N22" s="57"/>
      <c r="O22" s="71" t="s">
        <v>235</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2"/>
      <c r="Q23" s="1202"/>
      <c r="R23" s="1202"/>
      <c r="S23" s="1202"/>
      <c r="T23" s="1202"/>
      <c r="U23" s="1202"/>
      <c r="V23" s="1202"/>
      <c r="W23" s="120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391</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191"/>
      <c r="F40" s="1192"/>
      <c r="G40" s="1192"/>
      <c r="H40" s="1192"/>
      <c r="I40" s="1192"/>
      <c r="J40" s="1192"/>
      <c r="K40" s="1192"/>
      <c r="L40" s="1192"/>
      <c r="M40" s="1192"/>
      <c r="N40" s="1192"/>
      <c r="O40" s="1192"/>
      <c r="P40" s="1192"/>
      <c r="Q40" s="1192"/>
      <c r="R40" s="1192"/>
      <c r="S40" s="1192"/>
      <c r="T40" s="1192"/>
      <c r="U40" s="1192"/>
      <c r="V40" s="1192"/>
      <c r="W40" s="1192"/>
      <c r="X40" s="1192"/>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193" t="s">
        <v>234</v>
      </c>
      <c r="F46" s="1193"/>
      <c r="G46" s="1193"/>
      <c r="H46" s="1193"/>
      <c r="I46" s="1193"/>
      <c r="J46" s="1193"/>
      <c r="K46" s="1193"/>
      <c r="L46" s="1193"/>
      <c r="M46" s="1193"/>
      <c r="N46" s="1193"/>
      <c r="O46" s="1193"/>
      <c r="P46" s="1193"/>
      <c r="Q46" s="1193"/>
      <c r="R46" s="1193"/>
      <c r="S46" s="1193"/>
      <c r="T46" s="1193"/>
      <c r="U46" s="1193"/>
      <c r="V46" s="1193"/>
      <c r="W46" s="1193"/>
      <c r="X46" s="1193"/>
      <c r="Y46" s="56"/>
    </row>
    <row r="47" spans="1:25" ht="37.5" hidden="1" customHeight="1">
      <c r="A47" s="40"/>
      <c r="B47" s="75"/>
      <c r="C47" s="74"/>
      <c r="D47" s="58"/>
      <c r="E47" s="1193"/>
      <c r="F47" s="1193"/>
      <c r="G47" s="1193"/>
      <c r="H47" s="1193"/>
      <c r="I47" s="1193"/>
      <c r="J47" s="1193"/>
      <c r="K47" s="1193"/>
      <c r="L47" s="1193"/>
      <c r="M47" s="1193"/>
      <c r="N47" s="1193"/>
      <c r="O47" s="1193"/>
      <c r="P47" s="1193"/>
      <c r="Q47" s="1193"/>
      <c r="R47" s="1193"/>
      <c r="S47" s="1193"/>
      <c r="T47" s="1193"/>
      <c r="U47" s="1193"/>
      <c r="V47" s="1193"/>
      <c r="W47" s="1193"/>
      <c r="X47" s="1193"/>
      <c r="Y47" s="56"/>
    </row>
    <row r="48" spans="1:25" ht="24" hidden="1" customHeight="1">
      <c r="A48" s="40"/>
      <c r="B48" s="75"/>
      <c r="C48" s="74"/>
      <c r="D48" s="58"/>
      <c r="E48" s="1193"/>
      <c r="F48" s="1193"/>
      <c r="G48" s="1193"/>
      <c r="H48" s="1193"/>
      <c r="I48" s="1193"/>
      <c r="J48" s="1193"/>
      <c r="K48" s="1193"/>
      <c r="L48" s="1193"/>
      <c r="M48" s="1193"/>
      <c r="N48" s="1193"/>
      <c r="O48" s="1193"/>
      <c r="P48" s="1193"/>
      <c r="Q48" s="1193"/>
      <c r="R48" s="1193"/>
      <c r="S48" s="1193"/>
      <c r="T48" s="1193"/>
      <c r="U48" s="1193"/>
      <c r="V48" s="1193"/>
      <c r="W48" s="1193"/>
      <c r="X48" s="1193"/>
      <c r="Y48" s="56"/>
    </row>
    <row r="49" spans="1:25" ht="51" hidden="1" customHeight="1">
      <c r="A49" s="40"/>
      <c r="B49" s="75"/>
      <c r="C49" s="74"/>
      <c r="D49" s="58"/>
      <c r="E49" s="1193"/>
      <c r="F49" s="1193"/>
      <c r="G49" s="1193"/>
      <c r="H49" s="1193"/>
      <c r="I49" s="1193"/>
      <c r="J49" s="1193"/>
      <c r="K49" s="1193"/>
      <c r="L49" s="1193"/>
      <c r="M49" s="1193"/>
      <c r="N49" s="1193"/>
      <c r="O49" s="1193"/>
      <c r="P49" s="1193"/>
      <c r="Q49" s="1193"/>
      <c r="R49" s="1193"/>
      <c r="S49" s="1193"/>
      <c r="T49" s="1193"/>
      <c r="U49" s="1193"/>
      <c r="V49" s="1193"/>
      <c r="W49" s="1193"/>
      <c r="X49" s="1193"/>
      <c r="Y49" s="56"/>
    </row>
    <row r="50" spans="1:25" ht="15" hidden="1">
      <c r="A50" s="40"/>
      <c r="B50" s="75"/>
      <c r="C50" s="74"/>
      <c r="D50" s="58"/>
      <c r="E50" s="1193"/>
      <c r="F50" s="1193"/>
      <c r="G50" s="1193"/>
      <c r="H50" s="1193"/>
      <c r="I50" s="1193"/>
      <c r="J50" s="1193"/>
      <c r="K50" s="1193"/>
      <c r="L50" s="1193"/>
      <c r="M50" s="1193"/>
      <c r="N50" s="1193"/>
      <c r="O50" s="1193"/>
      <c r="P50" s="1193"/>
      <c r="Q50" s="1193"/>
      <c r="R50" s="1193"/>
      <c r="S50" s="1193"/>
      <c r="T50" s="1193"/>
      <c r="U50" s="1193"/>
      <c r="V50" s="1193"/>
      <c r="W50" s="1193"/>
      <c r="X50" s="1193"/>
      <c r="Y50" s="56"/>
    </row>
    <row r="51" spans="1:25" ht="15" hidden="1">
      <c r="A51" s="40"/>
      <c r="B51" s="75"/>
      <c r="C51" s="74"/>
      <c r="D51" s="58"/>
      <c r="E51" s="1193"/>
      <c r="F51" s="1193"/>
      <c r="G51" s="1193"/>
      <c r="H51" s="1193"/>
      <c r="I51" s="1193"/>
      <c r="J51" s="1193"/>
      <c r="K51" s="1193"/>
      <c r="L51" s="1193"/>
      <c r="M51" s="1193"/>
      <c r="N51" s="1193"/>
      <c r="O51" s="1193"/>
      <c r="P51" s="1193"/>
      <c r="Q51" s="1193"/>
      <c r="R51" s="1193"/>
      <c r="S51" s="1193"/>
      <c r="T51" s="1193"/>
      <c r="U51" s="1193"/>
      <c r="V51" s="1193"/>
      <c r="W51" s="1193"/>
      <c r="X51" s="1193"/>
      <c r="Y51" s="56"/>
    </row>
    <row r="52" spans="1:25" ht="15" hidden="1">
      <c r="A52" s="40"/>
      <c r="B52" s="75"/>
      <c r="C52" s="74"/>
      <c r="D52" s="58"/>
      <c r="E52" s="1193"/>
      <c r="F52" s="1193"/>
      <c r="G52" s="1193"/>
      <c r="H52" s="1193"/>
      <c r="I52" s="1193"/>
      <c r="J52" s="1193"/>
      <c r="K52" s="1193"/>
      <c r="L52" s="1193"/>
      <c r="M52" s="1193"/>
      <c r="N52" s="1193"/>
      <c r="O52" s="1193"/>
      <c r="P52" s="1193"/>
      <c r="Q52" s="1193"/>
      <c r="R52" s="1193"/>
      <c r="S52" s="1193"/>
      <c r="T52" s="1193"/>
      <c r="U52" s="1193"/>
      <c r="V52" s="1193"/>
      <c r="W52" s="1193"/>
      <c r="X52" s="1193"/>
      <c r="Y52" s="56"/>
    </row>
    <row r="53" spans="1:25" ht="15" hidden="1">
      <c r="A53" s="40"/>
      <c r="B53" s="75"/>
      <c r="C53" s="74"/>
      <c r="D53" s="58"/>
      <c r="E53" s="1193"/>
      <c r="F53" s="1193"/>
      <c r="G53" s="1193"/>
      <c r="H53" s="1193"/>
      <c r="I53" s="1193"/>
      <c r="J53" s="1193"/>
      <c r="K53" s="1193"/>
      <c r="L53" s="1193"/>
      <c r="M53" s="1193"/>
      <c r="N53" s="1193"/>
      <c r="O53" s="1193"/>
      <c r="P53" s="1193"/>
      <c r="Q53" s="1193"/>
      <c r="R53" s="1193"/>
      <c r="S53" s="1193"/>
      <c r="T53" s="1193"/>
      <c r="U53" s="1193"/>
      <c r="V53" s="1193"/>
      <c r="W53" s="1193"/>
      <c r="X53" s="1193"/>
      <c r="Y53" s="56"/>
    </row>
    <row r="54" spans="1:25" ht="15" hidden="1">
      <c r="A54" s="40"/>
      <c r="B54" s="75"/>
      <c r="C54" s="74"/>
      <c r="D54" s="58"/>
      <c r="E54" s="1193"/>
      <c r="F54" s="1193"/>
      <c r="G54" s="1193"/>
      <c r="H54" s="1193"/>
      <c r="I54" s="1193"/>
      <c r="J54" s="1193"/>
      <c r="K54" s="1193"/>
      <c r="L54" s="1193"/>
      <c r="M54" s="1193"/>
      <c r="N54" s="1193"/>
      <c r="O54" s="1193"/>
      <c r="P54" s="1193"/>
      <c r="Q54" s="1193"/>
      <c r="R54" s="1193"/>
      <c r="S54" s="1193"/>
      <c r="T54" s="1193"/>
      <c r="U54" s="1193"/>
      <c r="V54" s="1193"/>
      <c r="W54" s="1193"/>
      <c r="X54" s="1193"/>
      <c r="Y54" s="56"/>
    </row>
    <row r="55" spans="1:25" ht="15" hidden="1">
      <c r="A55" s="40"/>
      <c r="B55" s="75"/>
      <c r="C55" s="74"/>
      <c r="D55" s="58"/>
      <c r="E55" s="1193"/>
      <c r="F55" s="1193"/>
      <c r="G55" s="1193"/>
      <c r="H55" s="1193"/>
      <c r="I55" s="1193"/>
      <c r="J55" s="1193"/>
      <c r="K55" s="1193"/>
      <c r="L55" s="1193"/>
      <c r="M55" s="1193"/>
      <c r="N55" s="1193"/>
      <c r="O55" s="1193"/>
      <c r="P55" s="1193"/>
      <c r="Q55" s="1193"/>
      <c r="R55" s="1193"/>
      <c r="S55" s="1193"/>
      <c r="T55" s="1193"/>
      <c r="U55" s="1193"/>
      <c r="V55" s="1193"/>
      <c r="W55" s="1193"/>
      <c r="X55" s="1193"/>
      <c r="Y55" s="56"/>
    </row>
    <row r="56" spans="1:25" ht="25.5" hidden="1" customHeight="1">
      <c r="A56" s="40"/>
      <c r="B56" s="75"/>
      <c r="C56" s="74"/>
      <c r="D56" s="63"/>
      <c r="E56" s="1193"/>
      <c r="F56" s="1193"/>
      <c r="G56" s="1193"/>
      <c r="H56" s="1193"/>
      <c r="I56" s="1193"/>
      <c r="J56" s="1193"/>
      <c r="K56" s="1193"/>
      <c r="L56" s="1193"/>
      <c r="M56" s="1193"/>
      <c r="N56" s="1193"/>
      <c r="O56" s="1193"/>
      <c r="P56" s="1193"/>
      <c r="Q56" s="1193"/>
      <c r="R56" s="1193"/>
      <c r="S56" s="1193"/>
      <c r="T56" s="1193"/>
      <c r="U56" s="1193"/>
      <c r="V56" s="1193"/>
      <c r="W56" s="1193"/>
      <c r="X56" s="1193"/>
      <c r="Y56" s="56"/>
    </row>
    <row r="57" spans="1:25" ht="15" hidden="1">
      <c r="A57" s="40"/>
      <c r="B57" s="75"/>
      <c r="C57" s="74"/>
      <c r="D57" s="63"/>
      <c r="E57" s="1193"/>
      <c r="F57" s="1193"/>
      <c r="G57" s="1193"/>
      <c r="H57" s="1193"/>
      <c r="I57" s="1193"/>
      <c r="J57" s="1193"/>
      <c r="K57" s="1193"/>
      <c r="L57" s="1193"/>
      <c r="M57" s="1193"/>
      <c r="N57" s="1193"/>
      <c r="O57" s="1193"/>
      <c r="P57" s="1193"/>
      <c r="Q57" s="1193"/>
      <c r="R57" s="1193"/>
      <c r="S57" s="1193"/>
      <c r="T57" s="1193"/>
      <c r="U57" s="1193"/>
      <c r="V57" s="1193"/>
      <c r="W57" s="1193"/>
      <c r="X57" s="1193"/>
      <c r="Y57" s="56"/>
    </row>
    <row r="58" spans="1:25" ht="15" hidden="1" customHeight="1">
      <c r="A58" s="40"/>
      <c r="B58" s="75"/>
      <c r="C58" s="74"/>
      <c r="D58" s="58"/>
      <c r="E58" s="1194" t="s">
        <v>392</v>
      </c>
      <c r="F58" s="1194"/>
      <c r="G58" s="1194"/>
      <c r="H58" s="1194"/>
      <c r="I58" s="1194"/>
      <c r="J58" s="1194"/>
      <c r="K58" s="1194"/>
      <c r="L58" s="1194"/>
      <c r="M58" s="1194"/>
      <c r="N58" s="1194"/>
      <c r="O58" s="1194"/>
      <c r="P58" s="1194"/>
      <c r="Q58" s="1194"/>
      <c r="R58" s="1194"/>
      <c r="S58" s="1194"/>
      <c r="T58" s="1194"/>
      <c r="U58" s="1194"/>
      <c r="V58" s="222"/>
      <c r="W58" s="222"/>
      <c r="X58" s="222"/>
      <c r="Y58" s="56"/>
    </row>
    <row r="59" spans="1:25" ht="15" hidden="1" customHeight="1">
      <c r="A59" s="40"/>
      <c r="B59" s="75"/>
      <c r="C59" s="74"/>
      <c r="D59" s="58"/>
      <c r="E59" s="1196"/>
      <c r="F59" s="1196"/>
      <c r="G59" s="1196"/>
      <c r="H59" s="1191"/>
      <c r="I59" s="1192"/>
      <c r="J59" s="1192"/>
      <c r="K59" s="1192"/>
      <c r="L59" s="1192"/>
      <c r="M59" s="1192"/>
      <c r="N59" s="1192"/>
      <c r="O59" s="1192"/>
      <c r="P59" s="1192"/>
      <c r="Q59" s="1192"/>
      <c r="R59" s="1192"/>
      <c r="S59" s="1192"/>
      <c r="T59" s="1192"/>
      <c r="U59" s="1192"/>
      <c r="V59" s="1192"/>
      <c r="W59" s="1192"/>
      <c r="X59" s="1192"/>
      <c r="Y59" s="56"/>
    </row>
    <row r="60" spans="1:25" ht="15" hidden="1" customHeight="1">
      <c r="A60" s="40"/>
      <c r="B60" s="75"/>
      <c r="C60" s="74"/>
      <c r="D60" s="58"/>
      <c r="E60" s="1195"/>
      <c r="F60" s="1195"/>
      <c r="G60" s="1195"/>
      <c r="H60" s="1190"/>
      <c r="I60" s="1190"/>
      <c r="J60" s="1190"/>
      <c r="K60" s="1190"/>
      <c r="L60" s="1190"/>
      <c r="M60" s="1190"/>
      <c r="N60" s="1190"/>
      <c r="O60" s="1190"/>
      <c r="P60" s="1190"/>
      <c r="Q60" s="1190"/>
      <c r="R60" s="1190"/>
      <c r="S60" s="1190"/>
      <c r="T60" s="1190"/>
      <c r="U60" s="1190"/>
      <c r="V60" s="1190"/>
      <c r="W60" s="1190"/>
      <c r="X60" s="1190"/>
      <c r="Y60" s="56"/>
    </row>
    <row r="61" spans="1:25" ht="15" hidden="1">
      <c r="A61" s="40"/>
      <c r="B61" s="75"/>
      <c r="C61" s="74"/>
      <c r="D61" s="58"/>
      <c r="E61" s="67"/>
      <c r="F61" s="65"/>
      <c r="G61" s="66"/>
      <c r="H61" s="1190"/>
      <c r="I61" s="1190"/>
      <c r="J61" s="1190"/>
      <c r="K61" s="1190"/>
      <c r="L61" s="1190"/>
      <c r="M61" s="1190"/>
      <c r="N61" s="1190"/>
      <c r="O61" s="1190"/>
      <c r="P61" s="1190"/>
      <c r="Q61" s="1190"/>
      <c r="R61" s="1190"/>
      <c r="S61" s="1190"/>
      <c r="T61" s="1190"/>
      <c r="U61" s="1190"/>
      <c r="V61" s="1190"/>
      <c r="W61" s="1190"/>
      <c r="X61" s="119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194" t="s">
        <v>393</v>
      </c>
      <c r="F70" s="1194"/>
      <c r="G70" s="1194"/>
      <c r="H70" s="1194"/>
      <c r="I70" s="1194"/>
      <c r="J70" s="1194"/>
      <c r="K70" s="1194"/>
      <c r="L70" s="1194"/>
      <c r="M70" s="1194"/>
      <c r="N70" s="1194"/>
      <c r="O70" s="1194"/>
      <c r="P70" s="1194"/>
      <c r="Q70" s="1194"/>
      <c r="R70" s="1194"/>
      <c r="S70" s="1194"/>
      <c r="T70" s="1194"/>
      <c r="U70" s="417"/>
      <c r="V70" s="417"/>
      <c r="W70" s="417"/>
      <c r="X70" s="417"/>
      <c r="Y70" s="56"/>
    </row>
    <row r="71" spans="1:25" ht="15" hidden="1">
      <c r="A71" s="40"/>
      <c r="B71" s="75"/>
      <c r="C71" s="74"/>
      <c r="D71" s="58"/>
      <c r="E71" s="1194" t="s">
        <v>564</v>
      </c>
      <c r="F71" s="1194"/>
      <c r="G71" s="1194"/>
      <c r="H71" s="1194"/>
      <c r="I71" s="1194"/>
      <c r="J71" s="1194"/>
      <c r="K71" s="1194"/>
      <c r="L71" s="1194"/>
      <c r="M71" s="1194"/>
      <c r="N71" s="1194"/>
      <c r="O71" s="1194"/>
      <c r="P71" s="1194"/>
      <c r="Q71" s="1194"/>
      <c r="R71" s="1194"/>
      <c r="S71" s="1194"/>
      <c r="T71" s="1194"/>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194" t="s">
        <v>392</v>
      </c>
      <c r="F81" s="1194"/>
      <c r="G81" s="1194"/>
      <c r="H81" s="1194"/>
      <c r="I81" s="1194"/>
      <c r="J81" s="1194"/>
      <c r="K81" s="1194"/>
      <c r="L81" s="1194"/>
      <c r="M81" s="1194"/>
      <c r="N81" s="1194"/>
      <c r="O81" s="1194"/>
      <c r="P81" s="1194"/>
      <c r="Q81" s="1194"/>
      <c r="R81" s="1194"/>
      <c r="S81" s="1194"/>
      <c r="T81" s="1194"/>
      <c r="U81" s="1194"/>
      <c r="V81" s="222"/>
      <c r="W81" s="222"/>
      <c r="X81" s="222"/>
      <c r="Y81" s="56"/>
    </row>
    <row r="82" spans="1:25" ht="15" hidden="1" customHeight="1">
      <c r="A82" s="40"/>
      <c r="B82" s="75"/>
      <c r="C82" s="74"/>
      <c r="D82" s="58"/>
      <c r="E82" s="1195"/>
      <c r="F82" s="1195"/>
      <c r="G82" s="1195"/>
      <c r="H82" s="1191"/>
      <c r="I82" s="1192"/>
      <c r="J82" s="1192"/>
      <c r="K82" s="1192"/>
      <c r="L82" s="1192"/>
      <c r="M82" s="1192"/>
      <c r="N82" s="1192"/>
      <c r="O82" s="1192"/>
      <c r="P82" s="1192"/>
      <c r="Q82" s="1192"/>
      <c r="R82" s="1192"/>
      <c r="S82" s="1192"/>
      <c r="T82" s="1192"/>
      <c r="U82" s="1192"/>
      <c r="V82" s="1192"/>
      <c r="W82" s="1192"/>
      <c r="X82" s="1192"/>
      <c r="Y82" s="56"/>
    </row>
    <row r="83" spans="1:25" ht="15" hidden="1" customHeight="1">
      <c r="A83" s="40"/>
      <c r="B83" s="75"/>
      <c r="C83" s="74"/>
      <c r="D83" s="58"/>
      <c r="Y83" s="56"/>
    </row>
    <row r="84" spans="1:25" ht="15" hidden="1" customHeight="1">
      <c r="A84" s="40"/>
      <c r="B84" s="75"/>
      <c r="C84" s="74"/>
      <c r="D84" s="58"/>
      <c r="E84" s="67"/>
      <c r="F84" s="65"/>
      <c r="G84" s="66"/>
      <c r="H84" s="1190"/>
      <c r="I84" s="1190"/>
      <c r="J84" s="1190"/>
      <c r="K84" s="1190"/>
      <c r="L84" s="1190"/>
      <c r="M84" s="1190"/>
      <c r="N84" s="1190"/>
      <c r="O84" s="1190"/>
      <c r="P84" s="1190"/>
      <c r="Q84" s="1190"/>
      <c r="R84" s="1190"/>
      <c r="S84" s="1190"/>
      <c r="T84" s="1190"/>
      <c r="U84" s="1190"/>
      <c r="V84" s="1190"/>
      <c r="W84" s="1190"/>
      <c r="X84" s="119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198" t="s">
        <v>233</v>
      </c>
      <c r="F98" s="1198"/>
      <c r="G98" s="1198"/>
      <c r="H98" s="1198"/>
      <c r="I98" s="1198"/>
      <c r="J98" s="1198"/>
      <c r="K98" s="1198"/>
      <c r="L98" s="1198"/>
      <c r="M98" s="1198"/>
      <c r="N98" s="1198"/>
      <c r="O98" s="1198"/>
      <c r="P98" s="1198"/>
      <c r="Q98" s="1198"/>
      <c r="R98" s="1198"/>
      <c r="S98" s="1198"/>
      <c r="T98" s="1198"/>
      <c r="U98" s="1198"/>
      <c r="V98" s="1198"/>
      <c r="W98" s="1198"/>
      <c r="X98" s="119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197" t="s">
        <v>232</v>
      </c>
      <c r="G100" s="1197"/>
      <c r="H100" s="1197"/>
      <c r="I100" s="1197"/>
      <c r="J100" s="1197"/>
      <c r="K100" s="1197"/>
      <c r="L100" s="1197"/>
      <c r="M100" s="1197"/>
      <c r="N100" s="1197"/>
      <c r="O100" s="1197"/>
      <c r="P100" s="1197"/>
      <c r="Q100" s="1197"/>
      <c r="R100" s="1197"/>
      <c r="S100" s="1197"/>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197" t="s">
        <v>231</v>
      </c>
      <c r="G102" s="1197"/>
      <c r="H102" s="1197"/>
      <c r="I102" s="1197"/>
      <c r="J102" s="1197"/>
      <c r="K102" s="1197"/>
      <c r="L102" s="1197"/>
      <c r="M102" s="1197"/>
      <c r="N102" s="1197"/>
      <c r="O102" s="1197"/>
      <c r="P102" s="1197"/>
      <c r="Q102" s="1197"/>
      <c r="R102" s="1197"/>
      <c r="S102" s="1197"/>
      <c r="T102" s="1197"/>
      <c r="U102" s="1197"/>
      <c r="V102" s="1197"/>
      <c r="W102" s="1197"/>
      <c r="X102" s="119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0"/>
  <sheetViews>
    <sheetView showGridLines="0" topLeftCell="I4" zoomScaleNormal="100" workbookViewId="0">
      <selection activeCell="T24" sqref="T24:T25"/>
    </sheetView>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3.7109375" style="491" customWidth="1"/>
    <col min="16" max="17" width="1.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35" width="10.5703125" style="552"/>
    <col min="36" max="256" width="10.5703125" style="491"/>
    <col min="257" max="264" width="0" style="491" hidden="1" customWidth="1"/>
    <col min="265" max="267" width="3.7109375" style="491" customWidth="1"/>
    <col min="268" max="268" width="12.7109375" style="491" customWidth="1"/>
    <col min="269" max="269" width="47.42578125" style="491" customWidth="1"/>
    <col min="270" max="273" width="0" style="491" hidden="1" customWidth="1"/>
    <col min="274" max="274" width="11.7109375" style="491" customWidth="1"/>
    <col min="275" max="275" width="6.42578125" style="491" bestFit="1" customWidth="1"/>
    <col min="276" max="276" width="11.7109375" style="491" customWidth="1"/>
    <col min="277" max="277" width="0" style="491" hidden="1" customWidth="1"/>
    <col min="278" max="278" width="3.7109375" style="491" customWidth="1"/>
    <col min="279" max="279" width="11.140625" style="491" bestFit="1" customWidth="1"/>
    <col min="280" max="512" width="10.5703125" style="491"/>
    <col min="513" max="520" width="0" style="491" hidden="1" customWidth="1"/>
    <col min="521" max="523" width="3.7109375" style="491" customWidth="1"/>
    <col min="524" max="524" width="12.7109375" style="491" customWidth="1"/>
    <col min="525" max="525" width="47.42578125" style="491" customWidth="1"/>
    <col min="526" max="529" width="0" style="491" hidden="1" customWidth="1"/>
    <col min="530" max="530" width="11.7109375" style="491" customWidth="1"/>
    <col min="531" max="531" width="6.42578125" style="491" bestFit="1" customWidth="1"/>
    <col min="532" max="532" width="11.7109375" style="491" customWidth="1"/>
    <col min="533" max="533" width="0" style="491" hidden="1" customWidth="1"/>
    <col min="534" max="534" width="3.7109375" style="491" customWidth="1"/>
    <col min="535" max="535" width="11.140625" style="491" bestFit="1" customWidth="1"/>
    <col min="536" max="768" width="10.5703125" style="491"/>
    <col min="769" max="776" width="0" style="491" hidden="1" customWidth="1"/>
    <col min="777" max="779" width="3.7109375" style="491" customWidth="1"/>
    <col min="780" max="780" width="12.7109375" style="491" customWidth="1"/>
    <col min="781" max="781" width="47.42578125" style="491" customWidth="1"/>
    <col min="782" max="785" width="0" style="491" hidden="1" customWidth="1"/>
    <col min="786" max="786" width="11.7109375" style="491" customWidth="1"/>
    <col min="787" max="787" width="6.42578125" style="491" bestFit="1" customWidth="1"/>
    <col min="788" max="788" width="11.7109375" style="491" customWidth="1"/>
    <col min="789" max="789" width="0" style="491" hidden="1" customWidth="1"/>
    <col min="790" max="790" width="3.7109375" style="491" customWidth="1"/>
    <col min="791" max="791" width="11.140625" style="491" bestFit="1" customWidth="1"/>
    <col min="792" max="1024" width="10.5703125" style="491"/>
    <col min="1025" max="1032" width="0" style="491" hidden="1" customWidth="1"/>
    <col min="1033" max="1035" width="3.7109375" style="491" customWidth="1"/>
    <col min="1036" max="1036" width="12.7109375" style="491" customWidth="1"/>
    <col min="1037" max="1037" width="47.42578125" style="491" customWidth="1"/>
    <col min="1038" max="1041" width="0" style="491" hidden="1" customWidth="1"/>
    <col min="1042" max="1042" width="11.7109375" style="491" customWidth="1"/>
    <col min="1043" max="1043" width="6.42578125" style="491" bestFit="1" customWidth="1"/>
    <col min="1044" max="1044" width="11.7109375" style="491" customWidth="1"/>
    <col min="1045" max="1045" width="0" style="491" hidden="1" customWidth="1"/>
    <col min="1046" max="1046" width="3.7109375" style="491" customWidth="1"/>
    <col min="1047" max="1047" width="11.140625" style="491" bestFit="1" customWidth="1"/>
    <col min="1048" max="1280" width="10.5703125" style="491"/>
    <col min="1281" max="1288" width="0" style="491" hidden="1" customWidth="1"/>
    <col min="1289" max="1291" width="3.7109375" style="491" customWidth="1"/>
    <col min="1292" max="1292" width="12.7109375" style="491" customWidth="1"/>
    <col min="1293" max="1293" width="47.42578125" style="491" customWidth="1"/>
    <col min="1294" max="1297" width="0" style="491" hidden="1" customWidth="1"/>
    <col min="1298" max="1298" width="11.7109375" style="491" customWidth="1"/>
    <col min="1299" max="1299" width="6.42578125" style="491" bestFit="1" customWidth="1"/>
    <col min="1300" max="1300" width="11.7109375" style="491" customWidth="1"/>
    <col min="1301" max="1301" width="0" style="491" hidden="1" customWidth="1"/>
    <col min="1302" max="1302" width="3.7109375" style="491" customWidth="1"/>
    <col min="1303" max="1303" width="11.140625" style="491" bestFit="1" customWidth="1"/>
    <col min="1304" max="1536" width="10.5703125" style="491"/>
    <col min="1537" max="1544" width="0" style="491" hidden="1" customWidth="1"/>
    <col min="1545" max="1547" width="3.7109375" style="491" customWidth="1"/>
    <col min="1548" max="1548" width="12.7109375" style="491" customWidth="1"/>
    <col min="1549" max="1549" width="47.42578125" style="491" customWidth="1"/>
    <col min="1550" max="1553" width="0" style="491" hidden="1" customWidth="1"/>
    <col min="1554" max="1554" width="11.7109375" style="491" customWidth="1"/>
    <col min="1555" max="1555" width="6.42578125" style="491" bestFit="1" customWidth="1"/>
    <col min="1556" max="1556" width="11.7109375" style="491" customWidth="1"/>
    <col min="1557" max="1557" width="0" style="491" hidden="1" customWidth="1"/>
    <col min="1558" max="1558" width="3.7109375" style="491" customWidth="1"/>
    <col min="1559" max="1559" width="11.140625" style="491" bestFit="1" customWidth="1"/>
    <col min="1560" max="1792" width="10.5703125" style="491"/>
    <col min="1793" max="1800" width="0" style="491" hidden="1" customWidth="1"/>
    <col min="1801" max="1803" width="3.7109375" style="491" customWidth="1"/>
    <col min="1804" max="1804" width="12.7109375" style="491" customWidth="1"/>
    <col min="1805" max="1805" width="47.42578125" style="491" customWidth="1"/>
    <col min="1806" max="1809" width="0" style="491" hidden="1" customWidth="1"/>
    <col min="1810" max="1810" width="11.7109375" style="491" customWidth="1"/>
    <col min="1811" max="1811" width="6.42578125" style="491" bestFit="1" customWidth="1"/>
    <col min="1812" max="1812" width="11.7109375" style="491" customWidth="1"/>
    <col min="1813" max="1813" width="0" style="491" hidden="1" customWidth="1"/>
    <col min="1814" max="1814" width="3.7109375" style="491" customWidth="1"/>
    <col min="1815" max="1815" width="11.140625" style="491" bestFit="1" customWidth="1"/>
    <col min="1816" max="2048" width="10.5703125" style="491"/>
    <col min="2049" max="2056" width="0" style="491" hidden="1" customWidth="1"/>
    <col min="2057" max="2059" width="3.7109375" style="491" customWidth="1"/>
    <col min="2060" max="2060" width="12.7109375" style="491" customWidth="1"/>
    <col min="2061" max="2061" width="47.42578125" style="491" customWidth="1"/>
    <col min="2062" max="2065" width="0" style="491" hidden="1" customWidth="1"/>
    <col min="2066" max="2066" width="11.7109375" style="491" customWidth="1"/>
    <col min="2067" max="2067" width="6.42578125" style="491" bestFit="1" customWidth="1"/>
    <col min="2068" max="2068" width="11.7109375" style="491" customWidth="1"/>
    <col min="2069" max="2069" width="0" style="491" hidden="1" customWidth="1"/>
    <col min="2070" max="2070" width="3.7109375" style="491" customWidth="1"/>
    <col min="2071" max="2071" width="11.140625" style="491" bestFit="1" customWidth="1"/>
    <col min="2072" max="2304" width="10.5703125" style="491"/>
    <col min="2305" max="2312" width="0" style="491" hidden="1" customWidth="1"/>
    <col min="2313" max="2315" width="3.7109375" style="491" customWidth="1"/>
    <col min="2316" max="2316" width="12.7109375" style="491" customWidth="1"/>
    <col min="2317" max="2317" width="47.42578125" style="491" customWidth="1"/>
    <col min="2318" max="2321" width="0" style="491" hidden="1" customWidth="1"/>
    <col min="2322" max="2322" width="11.7109375" style="491" customWidth="1"/>
    <col min="2323" max="2323" width="6.42578125" style="491" bestFit="1" customWidth="1"/>
    <col min="2324" max="2324" width="11.7109375" style="491" customWidth="1"/>
    <col min="2325" max="2325" width="0" style="491" hidden="1" customWidth="1"/>
    <col min="2326" max="2326" width="3.7109375" style="491" customWidth="1"/>
    <col min="2327" max="2327" width="11.140625" style="491" bestFit="1" customWidth="1"/>
    <col min="2328" max="2560" width="10.5703125" style="491"/>
    <col min="2561" max="2568" width="0" style="491" hidden="1" customWidth="1"/>
    <col min="2569" max="2571" width="3.7109375" style="491" customWidth="1"/>
    <col min="2572" max="2572" width="12.7109375" style="491" customWidth="1"/>
    <col min="2573" max="2573" width="47.42578125" style="491" customWidth="1"/>
    <col min="2574" max="2577" width="0" style="491" hidden="1" customWidth="1"/>
    <col min="2578" max="2578" width="11.7109375" style="491" customWidth="1"/>
    <col min="2579" max="2579" width="6.42578125" style="491" bestFit="1" customWidth="1"/>
    <col min="2580" max="2580" width="11.7109375" style="491" customWidth="1"/>
    <col min="2581" max="2581" width="0" style="491" hidden="1" customWidth="1"/>
    <col min="2582" max="2582" width="3.7109375" style="491" customWidth="1"/>
    <col min="2583" max="2583" width="11.140625" style="491" bestFit="1" customWidth="1"/>
    <col min="2584" max="2816" width="10.5703125" style="491"/>
    <col min="2817" max="2824" width="0" style="491" hidden="1" customWidth="1"/>
    <col min="2825" max="2827" width="3.7109375" style="491" customWidth="1"/>
    <col min="2828" max="2828" width="12.7109375" style="491" customWidth="1"/>
    <col min="2829" max="2829" width="47.42578125" style="491" customWidth="1"/>
    <col min="2830" max="2833" width="0" style="491" hidden="1" customWidth="1"/>
    <col min="2834" max="2834" width="11.7109375" style="491" customWidth="1"/>
    <col min="2835" max="2835" width="6.42578125" style="491" bestFit="1" customWidth="1"/>
    <col min="2836" max="2836" width="11.7109375" style="491" customWidth="1"/>
    <col min="2837" max="2837" width="0" style="491" hidden="1" customWidth="1"/>
    <col min="2838" max="2838" width="3.7109375" style="491" customWidth="1"/>
    <col min="2839" max="2839" width="11.140625" style="491" bestFit="1" customWidth="1"/>
    <col min="2840" max="3072" width="10.5703125" style="491"/>
    <col min="3073" max="3080" width="0" style="491" hidden="1" customWidth="1"/>
    <col min="3081" max="3083" width="3.7109375" style="491" customWidth="1"/>
    <col min="3084" max="3084" width="12.7109375" style="491" customWidth="1"/>
    <col min="3085" max="3085" width="47.42578125" style="491" customWidth="1"/>
    <col min="3086" max="3089" width="0" style="491" hidden="1" customWidth="1"/>
    <col min="3090" max="3090" width="11.7109375" style="491" customWidth="1"/>
    <col min="3091" max="3091" width="6.42578125" style="491" bestFit="1" customWidth="1"/>
    <col min="3092" max="3092" width="11.7109375" style="491" customWidth="1"/>
    <col min="3093" max="3093" width="0" style="491" hidden="1" customWidth="1"/>
    <col min="3094" max="3094" width="3.7109375" style="491" customWidth="1"/>
    <col min="3095" max="3095" width="11.140625" style="491" bestFit="1" customWidth="1"/>
    <col min="3096" max="3328" width="10.5703125" style="491"/>
    <col min="3329" max="3336" width="0" style="491" hidden="1" customWidth="1"/>
    <col min="3337" max="3339" width="3.7109375" style="491" customWidth="1"/>
    <col min="3340" max="3340" width="12.7109375" style="491" customWidth="1"/>
    <col min="3341" max="3341" width="47.42578125" style="491" customWidth="1"/>
    <col min="3342" max="3345" width="0" style="491" hidden="1" customWidth="1"/>
    <col min="3346" max="3346" width="11.7109375" style="491" customWidth="1"/>
    <col min="3347" max="3347" width="6.42578125" style="491" bestFit="1" customWidth="1"/>
    <col min="3348" max="3348" width="11.7109375" style="491" customWidth="1"/>
    <col min="3349" max="3349" width="0" style="491" hidden="1" customWidth="1"/>
    <col min="3350" max="3350" width="3.7109375" style="491" customWidth="1"/>
    <col min="3351" max="3351" width="11.140625" style="491" bestFit="1" customWidth="1"/>
    <col min="3352" max="3584" width="10.5703125" style="491"/>
    <col min="3585" max="3592" width="0" style="491" hidden="1" customWidth="1"/>
    <col min="3593" max="3595" width="3.7109375" style="491" customWidth="1"/>
    <col min="3596" max="3596" width="12.7109375" style="491" customWidth="1"/>
    <col min="3597" max="3597" width="47.42578125" style="491" customWidth="1"/>
    <col min="3598" max="3601" width="0" style="491" hidden="1" customWidth="1"/>
    <col min="3602" max="3602" width="11.7109375" style="491" customWidth="1"/>
    <col min="3603" max="3603" width="6.42578125" style="491" bestFit="1" customWidth="1"/>
    <col min="3604" max="3604" width="11.7109375" style="491" customWidth="1"/>
    <col min="3605" max="3605" width="0" style="491" hidden="1" customWidth="1"/>
    <col min="3606" max="3606" width="3.7109375" style="491" customWidth="1"/>
    <col min="3607" max="3607" width="11.140625" style="491" bestFit="1" customWidth="1"/>
    <col min="3608" max="3840" width="10.5703125" style="491"/>
    <col min="3841" max="3848" width="0" style="491" hidden="1" customWidth="1"/>
    <col min="3849" max="3851" width="3.7109375" style="491" customWidth="1"/>
    <col min="3852" max="3852" width="12.7109375" style="491" customWidth="1"/>
    <col min="3853" max="3853" width="47.42578125" style="491" customWidth="1"/>
    <col min="3854" max="3857" width="0" style="491" hidden="1" customWidth="1"/>
    <col min="3858" max="3858" width="11.7109375" style="491" customWidth="1"/>
    <col min="3859" max="3859" width="6.42578125" style="491" bestFit="1" customWidth="1"/>
    <col min="3860" max="3860" width="11.7109375" style="491" customWidth="1"/>
    <col min="3861" max="3861" width="0" style="491" hidden="1" customWidth="1"/>
    <col min="3862" max="3862" width="3.7109375" style="491" customWidth="1"/>
    <col min="3863" max="3863" width="11.140625" style="491" bestFit="1" customWidth="1"/>
    <col min="3864" max="4096" width="10.5703125" style="491"/>
    <col min="4097" max="4104" width="0" style="491" hidden="1" customWidth="1"/>
    <col min="4105" max="4107" width="3.7109375" style="491" customWidth="1"/>
    <col min="4108" max="4108" width="12.7109375" style="491" customWidth="1"/>
    <col min="4109" max="4109" width="47.42578125" style="491" customWidth="1"/>
    <col min="4110" max="4113" width="0" style="491" hidden="1" customWidth="1"/>
    <col min="4114" max="4114" width="11.7109375" style="491" customWidth="1"/>
    <col min="4115" max="4115" width="6.42578125" style="491" bestFit="1" customWidth="1"/>
    <col min="4116" max="4116" width="11.7109375" style="491" customWidth="1"/>
    <col min="4117" max="4117" width="0" style="491" hidden="1" customWidth="1"/>
    <col min="4118" max="4118" width="3.7109375" style="491" customWidth="1"/>
    <col min="4119" max="4119" width="11.140625" style="491" bestFit="1" customWidth="1"/>
    <col min="4120" max="4352" width="10.5703125" style="491"/>
    <col min="4353" max="4360" width="0" style="491" hidden="1" customWidth="1"/>
    <col min="4361" max="4363" width="3.7109375" style="491" customWidth="1"/>
    <col min="4364" max="4364" width="12.7109375" style="491" customWidth="1"/>
    <col min="4365" max="4365" width="47.42578125" style="491" customWidth="1"/>
    <col min="4366" max="4369" width="0" style="491" hidden="1" customWidth="1"/>
    <col min="4370" max="4370" width="11.7109375" style="491" customWidth="1"/>
    <col min="4371" max="4371" width="6.42578125" style="491" bestFit="1" customWidth="1"/>
    <col min="4372" max="4372" width="11.7109375" style="491" customWidth="1"/>
    <col min="4373" max="4373" width="0" style="491" hidden="1" customWidth="1"/>
    <col min="4374" max="4374" width="3.7109375" style="491" customWidth="1"/>
    <col min="4375" max="4375" width="11.140625" style="491" bestFit="1" customWidth="1"/>
    <col min="4376" max="4608" width="10.5703125" style="491"/>
    <col min="4609" max="4616" width="0" style="491" hidden="1" customWidth="1"/>
    <col min="4617" max="4619" width="3.7109375" style="491" customWidth="1"/>
    <col min="4620" max="4620" width="12.7109375" style="491" customWidth="1"/>
    <col min="4621" max="4621" width="47.42578125" style="491" customWidth="1"/>
    <col min="4622" max="4625" width="0" style="491" hidden="1" customWidth="1"/>
    <col min="4626" max="4626" width="11.7109375" style="491" customWidth="1"/>
    <col min="4627" max="4627" width="6.42578125" style="491" bestFit="1" customWidth="1"/>
    <col min="4628" max="4628" width="11.7109375" style="491" customWidth="1"/>
    <col min="4629" max="4629" width="0" style="491" hidden="1" customWidth="1"/>
    <col min="4630" max="4630" width="3.7109375" style="491" customWidth="1"/>
    <col min="4631" max="4631" width="11.140625" style="491" bestFit="1" customWidth="1"/>
    <col min="4632" max="4864" width="10.5703125" style="491"/>
    <col min="4865" max="4872" width="0" style="491" hidden="1" customWidth="1"/>
    <col min="4873" max="4875" width="3.7109375" style="491" customWidth="1"/>
    <col min="4876" max="4876" width="12.7109375" style="491" customWidth="1"/>
    <col min="4877" max="4877" width="47.42578125" style="491" customWidth="1"/>
    <col min="4878" max="4881" width="0" style="491" hidden="1" customWidth="1"/>
    <col min="4882" max="4882" width="11.7109375" style="491" customWidth="1"/>
    <col min="4883" max="4883" width="6.42578125" style="491" bestFit="1" customWidth="1"/>
    <col min="4884" max="4884" width="11.7109375" style="491" customWidth="1"/>
    <col min="4885" max="4885" width="0" style="491" hidden="1" customWidth="1"/>
    <col min="4886" max="4886" width="3.7109375" style="491" customWidth="1"/>
    <col min="4887" max="4887" width="11.140625" style="491" bestFit="1" customWidth="1"/>
    <col min="4888" max="5120" width="10.5703125" style="491"/>
    <col min="5121" max="5128" width="0" style="491" hidden="1" customWidth="1"/>
    <col min="5129" max="5131" width="3.7109375" style="491" customWidth="1"/>
    <col min="5132" max="5132" width="12.7109375" style="491" customWidth="1"/>
    <col min="5133" max="5133" width="47.42578125" style="491" customWidth="1"/>
    <col min="5134" max="5137" width="0" style="491" hidden="1" customWidth="1"/>
    <col min="5138" max="5138" width="11.7109375" style="491" customWidth="1"/>
    <col min="5139" max="5139" width="6.42578125" style="491" bestFit="1" customWidth="1"/>
    <col min="5140" max="5140" width="11.7109375" style="491" customWidth="1"/>
    <col min="5141" max="5141" width="0" style="491" hidden="1" customWidth="1"/>
    <col min="5142" max="5142" width="3.7109375" style="491" customWidth="1"/>
    <col min="5143" max="5143" width="11.140625" style="491" bestFit="1" customWidth="1"/>
    <col min="5144" max="5376" width="10.5703125" style="491"/>
    <col min="5377" max="5384" width="0" style="491" hidden="1" customWidth="1"/>
    <col min="5385" max="5387" width="3.7109375" style="491" customWidth="1"/>
    <col min="5388" max="5388" width="12.7109375" style="491" customWidth="1"/>
    <col min="5389" max="5389" width="47.42578125" style="491" customWidth="1"/>
    <col min="5390" max="5393" width="0" style="491" hidden="1" customWidth="1"/>
    <col min="5394" max="5394" width="11.7109375" style="491" customWidth="1"/>
    <col min="5395" max="5395" width="6.42578125" style="491" bestFit="1" customWidth="1"/>
    <col min="5396" max="5396" width="11.7109375" style="491" customWidth="1"/>
    <col min="5397" max="5397" width="0" style="491" hidden="1" customWidth="1"/>
    <col min="5398" max="5398" width="3.7109375" style="491" customWidth="1"/>
    <col min="5399" max="5399" width="11.140625" style="491" bestFit="1" customWidth="1"/>
    <col min="5400" max="5632" width="10.5703125" style="491"/>
    <col min="5633" max="5640" width="0" style="491" hidden="1" customWidth="1"/>
    <col min="5641" max="5643" width="3.7109375" style="491" customWidth="1"/>
    <col min="5644" max="5644" width="12.7109375" style="491" customWidth="1"/>
    <col min="5645" max="5645" width="47.42578125" style="491" customWidth="1"/>
    <col min="5646" max="5649" width="0" style="491" hidden="1" customWidth="1"/>
    <col min="5650" max="5650" width="11.7109375" style="491" customWidth="1"/>
    <col min="5651" max="5651" width="6.42578125" style="491" bestFit="1" customWidth="1"/>
    <col min="5652" max="5652" width="11.7109375" style="491" customWidth="1"/>
    <col min="5653" max="5653" width="0" style="491" hidden="1" customWidth="1"/>
    <col min="5654" max="5654" width="3.7109375" style="491" customWidth="1"/>
    <col min="5655" max="5655" width="11.140625" style="491" bestFit="1" customWidth="1"/>
    <col min="5656" max="5888" width="10.5703125" style="491"/>
    <col min="5889" max="5896" width="0" style="491" hidden="1" customWidth="1"/>
    <col min="5897" max="5899" width="3.7109375" style="491" customWidth="1"/>
    <col min="5900" max="5900" width="12.7109375" style="491" customWidth="1"/>
    <col min="5901" max="5901" width="47.42578125" style="491" customWidth="1"/>
    <col min="5902" max="5905" width="0" style="491" hidden="1" customWidth="1"/>
    <col min="5906" max="5906" width="11.7109375" style="491" customWidth="1"/>
    <col min="5907" max="5907" width="6.42578125" style="491" bestFit="1" customWidth="1"/>
    <col min="5908" max="5908" width="11.7109375" style="491" customWidth="1"/>
    <col min="5909" max="5909" width="0" style="491" hidden="1" customWidth="1"/>
    <col min="5910" max="5910" width="3.7109375" style="491" customWidth="1"/>
    <col min="5911" max="5911" width="11.140625" style="491" bestFit="1" customWidth="1"/>
    <col min="5912" max="6144" width="10.5703125" style="491"/>
    <col min="6145" max="6152" width="0" style="491" hidden="1" customWidth="1"/>
    <col min="6153" max="6155" width="3.7109375" style="491" customWidth="1"/>
    <col min="6156" max="6156" width="12.7109375" style="491" customWidth="1"/>
    <col min="6157" max="6157" width="47.42578125" style="491" customWidth="1"/>
    <col min="6158" max="6161" width="0" style="491" hidden="1" customWidth="1"/>
    <col min="6162" max="6162" width="11.7109375" style="491" customWidth="1"/>
    <col min="6163" max="6163" width="6.42578125" style="491" bestFit="1" customWidth="1"/>
    <col min="6164" max="6164" width="11.7109375" style="491" customWidth="1"/>
    <col min="6165" max="6165" width="0" style="491" hidden="1" customWidth="1"/>
    <col min="6166" max="6166" width="3.7109375" style="491" customWidth="1"/>
    <col min="6167" max="6167" width="11.140625" style="491" bestFit="1" customWidth="1"/>
    <col min="6168" max="6400" width="10.5703125" style="491"/>
    <col min="6401" max="6408" width="0" style="491" hidden="1" customWidth="1"/>
    <col min="6409" max="6411" width="3.7109375" style="491" customWidth="1"/>
    <col min="6412" max="6412" width="12.7109375" style="491" customWidth="1"/>
    <col min="6413" max="6413" width="47.42578125" style="491" customWidth="1"/>
    <col min="6414" max="6417" width="0" style="491" hidden="1" customWidth="1"/>
    <col min="6418" max="6418" width="11.7109375" style="491" customWidth="1"/>
    <col min="6419" max="6419" width="6.42578125" style="491" bestFit="1" customWidth="1"/>
    <col min="6420" max="6420" width="11.7109375" style="491" customWidth="1"/>
    <col min="6421" max="6421" width="0" style="491" hidden="1" customWidth="1"/>
    <col min="6422" max="6422" width="3.7109375" style="491" customWidth="1"/>
    <col min="6423" max="6423" width="11.140625" style="491" bestFit="1" customWidth="1"/>
    <col min="6424" max="6656" width="10.5703125" style="491"/>
    <col min="6657" max="6664" width="0" style="491" hidden="1" customWidth="1"/>
    <col min="6665" max="6667" width="3.7109375" style="491" customWidth="1"/>
    <col min="6668" max="6668" width="12.7109375" style="491" customWidth="1"/>
    <col min="6669" max="6669" width="47.42578125" style="491" customWidth="1"/>
    <col min="6670" max="6673" width="0" style="491" hidden="1" customWidth="1"/>
    <col min="6674" max="6674" width="11.7109375" style="491" customWidth="1"/>
    <col min="6675" max="6675" width="6.42578125" style="491" bestFit="1" customWidth="1"/>
    <col min="6676" max="6676" width="11.7109375" style="491" customWidth="1"/>
    <col min="6677" max="6677" width="0" style="491" hidden="1" customWidth="1"/>
    <col min="6678" max="6678" width="3.7109375" style="491" customWidth="1"/>
    <col min="6679" max="6679" width="11.140625" style="491" bestFit="1" customWidth="1"/>
    <col min="6680" max="6912" width="10.5703125" style="491"/>
    <col min="6913" max="6920" width="0" style="491" hidden="1" customWidth="1"/>
    <col min="6921" max="6923" width="3.7109375" style="491" customWidth="1"/>
    <col min="6924" max="6924" width="12.7109375" style="491" customWidth="1"/>
    <col min="6925" max="6925" width="47.42578125" style="491" customWidth="1"/>
    <col min="6926" max="6929" width="0" style="491" hidden="1" customWidth="1"/>
    <col min="6930" max="6930" width="11.7109375" style="491" customWidth="1"/>
    <col min="6931" max="6931" width="6.42578125" style="491" bestFit="1" customWidth="1"/>
    <col min="6932" max="6932" width="11.7109375" style="491" customWidth="1"/>
    <col min="6933" max="6933" width="0" style="491" hidden="1" customWidth="1"/>
    <col min="6934" max="6934" width="3.7109375" style="491" customWidth="1"/>
    <col min="6935" max="6935" width="11.140625" style="491" bestFit="1" customWidth="1"/>
    <col min="6936" max="7168" width="10.5703125" style="491"/>
    <col min="7169" max="7176" width="0" style="491" hidden="1" customWidth="1"/>
    <col min="7177" max="7179" width="3.7109375" style="491" customWidth="1"/>
    <col min="7180" max="7180" width="12.7109375" style="491" customWidth="1"/>
    <col min="7181" max="7181" width="47.42578125" style="491" customWidth="1"/>
    <col min="7182" max="7185" width="0" style="491" hidden="1" customWidth="1"/>
    <col min="7186" max="7186" width="11.7109375" style="491" customWidth="1"/>
    <col min="7187" max="7187" width="6.42578125" style="491" bestFit="1" customWidth="1"/>
    <col min="7188" max="7188" width="11.7109375" style="491" customWidth="1"/>
    <col min="7189" max="7189" width="0" style="491" hidden="1" customWidth="1"/>
    <col min="7190" max="7190" width="3.7109375" style="491" customWidth="1"/>
    <col min="7191" max="7191" width="11.140625" style="491" bestFit="1" customWidth="1"/>
    <col min="7192" max="7424" width="10.5703125" style="491"/>
    <col min="7425" max="7432" width="0" style="491" hidden="1" customWidth="1"/>
    <col min="7433" max="7435" width="3.7109375" style="491" customWidth="1"/>
    <col min="7436" max="7436" width="12.7109375" style="491" customWidth="1"/>
    <col min="7437" max="7437" width="47.42578125" style="491" customWidth="1"/>
    <col min="7438" max="7441" width="0" style="491" hidden="1" customWidth="1"/>
    <col min="7442" max="7442" width="11.7109375" style="491" customWidth="1"/>
    <col min="7443" max="7443" width="6.42578125" style="491" bestFit="1" customWidth="1"/>
    <col min="7444" max="7444" width="11.7109375" style="491" customWidth="1"/>
    <col min="7445" max="7445" width="0" style="491" hidden="1" customWidth="1"/>
    <col min="7446" max="7446" width="3.7109375" style="491" customWidth="1"/>
    <col min="7447" max="7447" width="11.140625" style="491" bestFit="1" customWidth="1"/>
    <col min="7448" max="7680" width="10.5703125" style="491"/>
    <col min="7681" max="7688" width="0" style="491" hidden="1" customWidth="1"/>
    <col min="7689" max="7691" width="3.7109375" style="491" customWidth="1"/>
    <col min="7692" max="7692" width="12.7109375" style="491" customWidth="1"/>
    <col min="7693" max="7693" width="47.42578125" style="491" customWidth="1"/>
    <col min="7694" max="7697" width="0" style="491" hidden="1" customWidth="1"/>
    <col min="7698" max="7698" width="11.7109375" style="491" customWidth="1"/>
    <col min="7699" max="7699" width="6.42578125" style="491" bestFit="1" customWidth="1"/>
    <col min="7700" max="7700" width="11.7109375" style="491" customWidth="1"/>
    <col min="7701" max="7701" width="0" style="491" hidden="1" customWidth="1"/>
    <col min="7702" max="7702" width="3.7109375" style="491" customWidth="1"/>
    <col min="7703" max="7703" width="11.140625" style="491" bestFit="1" customWidth="1"/>
    <col min="7704" max="7936" width="10.5703125" style="491"/>
    <col min="7937" max="7944" width="0" style="491" hidden="1" customWidth="1"/>
    <col min="7945" max="7947" width="3.7109375" style="491" customWidth="1"/>
    <col min="7948" max="7948" width="12.7109375" style="491" customWidth="1"/>
    <col min="7949" max="7949" width="47.42578125" style="491" customWidth="1"/>
    <col min="7950" max="7953" width="0" style="491" hidden="1" customWidth="1"/>
    <col min="7954" max="7954" width="11.7109375" style="491" customWidth="1"/>
    <col min="7955" max="7955" width="6.42578125" style="491" bestFit="1" customWidth="1"/>
    <col min="7956" max="7956" width="11.7109375" style="491" customWidth="1"/>
    <col min="7957" max="7957" width="0" style="491" hidden="1" customWidth="1"/>
    <col min="7958" max="7958" width="3.7109375" style="491" customWidth="1"/>
    <col min="7959" max="7959" width="11.140625" style="491" bestFit="1" customWidth="1"/>
    <col min="7960" max="8192" width="10.5703125" style="491"/>
    <col min="8193" max="8200" width="0" style="491" hidden="1" customWidth="1"/>
    <col min="8201" max="8203" width="3.7109375" style="491" customWidth="1"/>
    <col min="8204" max="8204" width="12.7109375" style="491" customWidth="1"/>
    <col min="8205" max="8205" width="47.42578125" style="491" customWidth="1"/>
    <col min="8206" max="8209" width="0" style="491" hidden="1" customWidth="1"/>
    <col min="8210" max="8210" width="11.7109375" style="491" customWidth="1"/>
    <col min="8211" max="8211" width="6.42578125" style="491" bestFit="1" customWidth="1"/>
    <col min="8212" max="8212" width="11.7109375" style="491" customWidth="1"/>
    <col min="8213" max="8213" width="0" style="491" hidden="1" customWidth="1"/>
    <col min="8214" max="8214" width="3.7109375" style="491" customWidth="1"/>
    <col min="8215" max="8215" width="11.140625" style="491" bestFit="1" customWidth="1"/>
    <col min="8216" max="8448" width="10.5703125" style="491"/>
    <col min="8449" max="8456" width="0" style="491" hidden="1" customWidth="1"/>
    <col min="8457" max="8459" width="3.7109375" style="491" customWidth="1"/>
    <col min="8460" max="8460" width="12.7109375" style="491" customWidth="1"/>
    <col min="8461" max="8461" width="47.42578125" style="491" customWidth="1"/>
    <col min="8462" max="8465" width="0" style="491" hidden="1" customWidth="1"/>
    <col min="8466" max="8466" width="11.7109375" style="491" customWidth="1"/>
    <col min="8467" max="8467" width="6.42578125" style="491" bestFit="1" customWidth="1"/>
    <col min="8468" max="8468" width="11.7109375" style="491" customWidth="1"/>
    <col min="8469" max="8469" width="0" style="491" hidden="1" customWidth="1"/>
    <col min="8470" max="8470" width="3.7109375" style="491" customWidth="1"/>
    <col min="8471" max="8471" width="11.140625" style="491" bestFit="1" customWidth="1"/>
    <col min="8472" max="8704" width="10.5703125" style="491"/>
    <col min="8705" max="8712" width="0" style="491" hidden="1" customWidth="1"/>
    <col min="8713" max="8715" width="3.7109375" style="491" customWidth="1"/>
    <col min="8716" max="8716" width="12.7109375" style="491" customWidth="1"/>
    <col min="8717" max="8717" width="47.42578125" style="491" customWidth="1"/>
    <col min="8718" max="8721" width="0" style="491" hidden="1" customWidth="1"/>
    <col min="8722" max="8722" width="11.7109375" style="491" customWidth="1"/>
    <col min="8723" max="8723" width="6.42578125" style="491" bestFit="1" customWidth="1"/>
    <col min="8724" max="8724" width="11.7109375" style="491" customWidth="1"/>
    <col min="8725" max="8725" width="0" style="491" hidden="1" customWidth="1"/>
    <col min="8726" max="8726" width="3.7109375" style="491" customWidth="1"/>
    <col min="8727" max="8727" width="11.140625" style="491" bestFit="1" customWidth="1"/>
    <col min="8728" max="8960" width="10.5703125" style="491"/>
    <col min="8961" max="8968" width="0" style="491" hidden="1" customWidth="1"/>
    <col min="8969" max="8971" width="3.7109375" style="491" customWidth="1"/>
    <col min="8972" max="8972" width="12.7109375" style="491" customWidth="1"/>
    <col min="8973" max="8973" width="47.42578125" style="491" customWidth="1"/>
    <col min="8974" max="8977" width="0" style="491" hidden="1" customWidth="1"/>
    <col min="8978" max="8978" width="11.7109375" style="491" customWidth="1"/>
    <col min="8979" max="8979" width="6.42578125" style="491" bestFit="1" customWidth="1"/>
    <col min="8980" max="8980" width="11.7109375" style="491" customWidth="1"/>
    <col min="8981" max="8981" width="0" style="491" hidden="1" customWidth="1"/>
    <col min="8982" max="8982" width="3.7109375" style="491" customWidth="1"/>
    <col min="8983" max="8983" width="11.140625" style="491" bestFit="1" customWidth="1"/>
    <col min="8984" max="9216" width="10.5703125" style="491"/>
    <col min="9217" max="9224" width="0" style="491" hidden="1" customWidth="1"/>
    <col min="9225" max="9227" width="3.7109375" style="491" customWidth="1"/>
    <col min="9228" max="9228" width="12.7109375" style="491" customWidth="1"/>
    <col min="9229" max="9229" width="47.42578125" style="491" customWidth="1"/>
    <col min="9230" max="9233" width="0" style="491" hidden="1" customWidth="1"/>
    <col min="9234" max="9234" width="11.7109375" style="491" customWidth="1"/>
    <col min="9235" max="9235" width="6.42578125" style="491" bestFit="1" customWidth="1"/>
    <col min="9236" max="9236" width="11.7109375" style="491" customWidth="1"/>
    <col min="9237" max="9237" width="0" style="491" hidden="1" customWidth="1"/>
    <col min="9238" max="9238" width="3.7109375" style="491" customWidth="1"/>
    <col min="9239" max="9239" width="11.140625" style="491" bestFit="1" customWidth="1"/>
    <col min="9240" max="9472" width="10.5703125" style="491"/>
    <col min="9473" max="9480" width="0" style="491" hidden="1" customWidth="1"/>
    <col min="9481" max="9483" width="3.7109375" style="491" customWidth="1"/>
    <col min="9484" max="9484" width="12.7109375" style="491" customWidth="1"/>
    <col min="9485" max="9485" width="47.42578125" style="491" customWidth="1"/>
    <col min="9486" max="9489" width="0" style="491" hidden="1" customWidth="1"/>
    <col min="9490" max="9490" width="11.7109375" style="491" customWidth="1"/>
    <col min="9491" max="9491" width="6.42578125" style="491" bestFit="1" customWidth="1"/>
    <col min="9492" max="9492" width="11.7109375" style="491" customWidth="1"/>
    <col min="9493" max="9493" width="0" style="491" hidden="1" customWidth="1"/>
    <col min="9494" max="9494" width="3.7109375" style="491" customWidth="1"/>
    <col min="9495" max="9495" width="11.140625" style="491" bestFit="1" customWidth="1"/>
    <col min="9496" max="9728" width="10.5703125" style="491"/>
    <col min="9729" max="9736" width="0" style="491" hidden="1" customWidth="1"/>
    <col min="9737" max="9739" width="3.7109375" style="491" customWidth="1"/>
    <col min="9740" max="9740" width="12.7109375" style="491" customWidth="1"/>
    <col min="9741" max="9741" width="47.42578125" style="491" customWidth="1"/>
    <col min="9742" max="9745" width="0" style="491" hidden="1" customWidth="1"/>
    <col min="9746" max="9746" width="11.7109375" style="491" customWidth="1"/>
    <col min="9747" max="9747" width="6.42578125" style="491" bestFit="1" customWidth="1"/>
    <col min="9748" max="9748" width="11.7109375" style="491" customWidth="1"/>
    <col min="9749" max="9749" width="0" style="491" hidden="1" customWidth="1"/>
    <col min="9750" max="9750" width="3.7109375" style="491" customWidth="1"/>
    <col min="9751" max="9751" width="11.140625" style="491" bestFit="1" customWidth="1"/>
    <col min="9752" max="9984" width="10.5703125" style="491"/>
    <col min="9985" max="9992" width="0" style="491" hidden="1" customWidth="1"/>
    <col min="9993" max="9995" width="3.7109375" style="491" customWidth="1"/>
    <col min="9996" max="9996" width="12.7109375" style="491" customWidth="1"/>
    <col min="9997" max="9997" width="47.42578125" style="491" customWidth="1"/>
    <col min="9998" max="10001" width="0" style="491" hidden="1" customWidth="1"/>
    <col min="10002" max="10002" width="11.7109375" style="491" customWidth="1"/>
    <col min="10003" max="10003" width="6.42578125" style="491" bestFit="1" customWidth="1"/>
    <col min="10004" max="10004" width="11.7109375" style="491" customWidth="1"/>
    <col min="10005" max="10005" width="0" style="491" hidden="1" customWidth="1"/>
    <col min="10006" max="10006" width="3.7109375" style="491" customWidth="1"/>
    <col min="10007" max="10007" width="11.140625" style="491" bestFit="1" customWidth="1"/>
    <col min="10008" max="10240" width="10.5703125" style="491"/>
    <col min="10241" max="10248" width="0" style="491" hidden="1" customWidth="1"/>
    <col min="10249" max="10251" width="3.7109375" style="491" customWidth="1"/>
    <col min="10252" max="10252" width="12.7109375" style="491" customWidth="1"/>
    <col min="10253" max="10253" width="47.42578125" style="491" customWidth="1"/>
    <col min="10254" max="10257" width="0" style="491" hidden="1" customWidth="1"/>
    <col min="10258" max="10258" width="11.7109375" style="491" customWidth="1"/>
    <col min="10259" max="10259" width="6.42578125" style="491" bestFit="1" customWidth="1"/>
    <col min="10260" max="10260" width="11.7109375" style="491" customWidth="1"/>
    <col min="10261" max="10261" width="0" style="491" hidden="1" customWidth="1"/>
    <col min="10262" max="10262" width="3.7109375" style="491" customWidth="1"/>
    <col min="10263" max="10263" width="11.140625" style="491" bestFit="1" customWidth="1"/>
    <col min="10264" max="10496" width="10.5703125" style="491"/>
    <col min="10497" max="10504" width="0" style="491" hidden="1" customWidth="1"/>
    <col min="10505" max="10507" width="3.7109375" style="491" customWidth="1"/>
    <col min="10508" max="10508" width="12.7109375" style="491" customWidth="1"/>
    <col min="10509" max="10509" width="47.42578125" style="491" customWidth="1"/>
    <col min="10510" max="10513" width="0" style="491" hidden="1" customWidth="1"/>
    <col min="10514" max="10514" width="11.7109375" style="491" customWidth="1"/>
    <col min="10515" max="10515" width="6.42578125" style="491" bestFit="1" customWidth="1"/>
    <col min="10516" max="10516" width="11.7109375" style="491" customWidth="1"/>
    <col min="10517" max="10517" width="0" style="491" hidden="1" customWidth="1"/>
    <col min="10518" max="10518" width="3.7109375" style="491" customWidth="1"/>
    <col min="10519" max="10519" width="11.140625" style="491" bestFit="1" customWidth="1"/>
    <col min="10520" max="10752" width="10.5703125" style="491"/>
    <col min="10753" max="10760" width="0" style="491" hidden="1" customWidth="1"/>
    <col min="10761" max="10763" width="3.7109375" style="491" customWidth="1"/>
    <col min="10764" max="10764" width="12.7109375" style="491" customWidth="1"/>
    <col min="10765" max="10765" width="47.42578125" style="491" customWidth="1"/>
    <col min="10766" max="10769" width="0" style="491" hidden="1" customWidth="1"/>
    <col min="10770" max="10770" width="11.7109375" style="491" customWidth="1"/>
    <col min="10771" max="10771" width="6.42578125" style="491" bestFit="1" customWidth="1"/>
    <col min="10772" max="10772" width="11.7109375" style="491" customWidth="1"/>
    <col min="10773" max="10773" width="0" style="491" hidden="1" customWidth="1"/>
    <col min="10774" max="10774" width="3.7109375" style="491" customWidth="1"/>
    <col min="10775" max="10775" width="11.140625" style="491" bestFit="1" customWidth="1"/>
    <col min="10776" max="11008" width="10.5703125" style="491"/>
    <col min="11009" max="11016" width="0" style="491" hidden="1" customWidth="1"/>
    <col min="11017" max="11019" width="3.7109375" style="491" customWidth="1"/>
    <col min="11020" max="11020" width="12.7109375" style="491" customWidth="1"/>
    <col min="11021" max="11021" width="47.42578125" style="491" customWidth="1"/>
    <col min="11022" max="11025" width="0" style="491" hidden="1" customWidth="1"/>
    <col min="11026" max="11026" width="11.7109375" style="491" customWidth="1"/>
    <col min="11027" max="11027" width="6.42578125" style="491" bestFit="1" customWidth="1"/>
    <col min="11028" max="11028" width="11.7109375" style="491" customWidth="1"/>
    <col min="11029" max="11029" width="0" style="491" hidden="1" customWidth="1"/>
    <col min="11030" max="11030" width="3.7109375" style="491" customWidth="1"/>
    <col min="11031" max="11031" width="11.140625" style="491" bestFit="1" customWidth="1"/>
    <col min="11032" max="11264" width="10.5703125" style="491"/>
    <col min="11265" max="11272" width="0" style="491" hidden="1" customWidth="1"/>
    <col min="11273" max="11275" width="3.7109375" style="491" customWidth="1"/>
    <col min="11276" max="11276" width="12.7109375" style="491" customWidth="1"/>
    <col min="11277" max="11277" width="47.42578125" style="491" customWidth="1"/>
    <col min="11278" max="11281" width="0" style="491" hidden="1" customWidth="1"/>
    <col min="11282" max="11282" width="11.7109375" style="491" customWidth="1"/>
    <col min="11283" max="11283" width="6.42578125" style="491" bestFit="1" customWidth="1"/>
    <col min="11284" max="11284" width="11.7109375" style="491" customWidth="1"/>
    <col min="11285" max="11285" width="0" style="491" hidden="1" customWidth="1"/>
    <col min="11286" max="11286" width="3.7109375" style="491" customWidth="1"/>
    <col min="11287" max="11287" width="11.140625" style="491" bestFit="1" customWidth="1"/>
    <col min="11288" max="11520" width="10.5703125" style="491"/>
    <col min="11521" max="11528" width="0" style="491" hidden="1" customWidth="1"/>
    <col min="11529" max="11531" width="3.7109375" style="491" customWidth="1"/>
    <col min="11532" max="11532" width="12.7109375" style="491" customWidth="1"/>
    <col min="11533" max="11533" width="47.42578125" style="491" customWidth="1"/>
    <col min="11534" max="11537" width="0" style="491" hidden="1" customWidth="1"/>
    <col min="11538" max="11538" width="11.7109375" style="491" customWidth="1"/>
    <col min="11539" max="11539" width="6.42578125" style="491" bestFit="1" customWidth="1"/>
    <col min="11540" max="11540" width="11.7109375" style="491" customWidth="1"/>
    <col min="11541" max="11541" width="0" style="491" hidden="1" customWidth="1"/>
    <col min="11542" max="11542" width="3.7109375" style="491" customWidth="1"/>
    <col min="11543" max="11543" width="11.140625" style="491" bestFit="1" customWidth="1"/>
    <col min="11544" max="11776" width="10.5703125" style="491"/>
    <col min="11777" max="11784" width="0" style="491" hidden="1" customWidth="1"/>
    <col min="11785" max="11787" width="3.7109375" style="491" customWidth="1"/>
    <col min="11788" max="11788" width="12.7109375" style="491" customWidth="1"/>
    <col min="11789" max="11789" width="47.42578125" style="491" customWidth="1"/>
    <col min="11790" max="11793" width="0" style="491" hidden="1" customWidth="1"/>
    <col min="11794" max="11794" width="11.7109375" style="491" customWidth="1"/>
    <col min="11795" max="11795" width="6.42578125" style="491" bestFit="1" customWidth="1"/>
    <col min="11796" max="11796" width="11.7109375" style="491" customWidth="1"/>
    <col min="11797" max="11797" width="0" style="491" hidden="1" customWidth="1"/>
    <col min="11798" max="11798" width="3.7109375" style="491" customWidth="1"/>
    <col min="11799" max="11799" width="11.140625" style="491" bestFit="1" customWidth="1"/>
    <col min="11800" max="12032" width="10.5703125" style="491"/>
    <col min="12033" max="12040" width="0" style="491" hidden="1" customWidth="1"/>
    <col min="12041" max="12043" width="3.7109375" style="491" customWidth="1"/>
    <col min="12044" max="12044" width="12.7109375" style="491" customWidth="1"/>
    <col min="12045" max="12045" width="47.42578125" style="491" customWidth="1"/>
    <col min="12046" max="12049" width="0" style="491" hidden="1" customWidth="1"/>
    <col min="12050" max="12050" width="11.7109375" style="491" customWidth="1"/>
    <col min="12051" max="12051" width="6.42578125" style="491" bestFit="1" customWidth="1"/>
    <col min="12052" max="12052" width="11.7109375" style="491" customWidth="1"/>
    <col min="12053" max="12053" width="0" style="491" hidden="1" customWidth="1"/>
    <col min="12054" max="12054" width="3.7109375" style="491" customWidth="1"/>
    <col min="12055" max="12055" width="11.140625" style="491" bestFit="1" customWidth="1"/>
    <col min="12056" max="12288" width="10.5703125" style="491"/>
    <col min="12289" max="12296" width="0" style="491" hidden="1" customWidth="1"/>
    <col min="12297" max="12299" width="3.7109375" style="491" customWidth="1"/>
    <col min="12300" max="12300" width="12.7109375" style="491" customWidth="1"/>
    <col min="12301" max="12301" width="47.42578125" style="491" customWidth="1"/>
    <col min="12302" max="12305" width="0" style="491" hidden="1" customWidth="1"/>
    <col min="12306" max="12306" width="11.7109375" style="491" customWidth="1"/>
    <col min="12307" max="12307" width="6.42578125" style="491" bestFit="1" customWidth="1"/>
    <col min="12308" max="12308" width="11.7109375" style="491" customWidth="1"/>
    <col min="12309" max="12309" width="0" style="491" hidden="1" customWidth="1"/>
    <col min="12310" max="12310" width="3.7109375" style="491" customWidth="1"/>
    <col min="12311" max="12311" width="11.140625" style="491" bestFit="1" customWidth="1"/>
    <col min="12312" max="12544" width="10.5703125" style="491"/>
    <col min="12545" max="12552" width="0" style="491" hidden="1" customWidth="1"/>
    <col min="12553" max="12555" width="3.7109375" style="491" customWidth="1"/>
    <col min="12556" max="12556" width="12.7109375" style="491" customWidth="1"/>
    <col min="12557" max="12557" width="47.42578125" style="491" customWidth="1"/>
    <col min="12558" max="12561" width="0" style="491" hidden="1" customWidth="1"/>
    <col min="12562" max="12562" width="11.7109375" style="491" customWidth="1"/>
    <col min="12563" max="12563" width="6.42578125" style="491" bestFit="1" customWidth="1"/>
    <col min="12564" max="12564" width="11.7109375" style="491" customWidth="1"/>
    <col min="12565" max="12565" width="0" style="491" hidden="1" customWidth="1"/>
    <col min="12566" max="12566" width="3.7109375" style="491" customWidth="1"/>
    <col min="12567" max="12567" width="11.140625" style="491" bestFit="1" customWidth="1"/>
    <col min="12568" max="12800" width="10.5703125" style="491"/>
    <col min="12801" max="12808" width="0" style="491" hidden="1" customWidth="1"/>
    <col min="12809" max="12811" width="3.7109375" style="491" customWidth="1"/>
    <col min="12812" max="12812" width="12.7109375" style="491" customWidth="1"/>
    <col min="12813" max="12813" width="47.42578125" style="491" customWidth="1"/>
    <col min="12814" max="12817" width="0" style="491" hidden="1" customWidth="1"/>
    <col min="12818" max="12818" width="11.7109375" style="491" customWidth="1"/>
    <col min="12819" max="12819" width="6.42578125" style="491" bestFit="1" customWidth="1"/>
    <col min="12820" max="12820" width="11.7109375" style="491" customWidth="1"/>
    <col min="12821" max="12821" width="0" style="491" hidden="1" customWidth="1"/>
    <col min="12822" max="12822" width="3.7109375" style="491" customWidth="1"/>
    <col min="12823" max="12823" width="11.140625" style="491" bestFit="1" customWidth="1"/>
    <col min="12824" max="13056" width="10.5703125" style="491"/>
    <col min="13057" max="13064" width="0" style="491" hidden="1" customWidth="1"/>
    <col min="13065" max="13067" width="3.7109375" style="491" customWidth="1"/>
    <col min="13068" max="13068" width="12.7109375" style="491" customWidth="1"/>
    <col min="13069" max="13069" width="47.42578125" style="491" customWidth="1"/>
    <col min="13070" max="13073" width="0" style="491" hidden="1" customWidth="1"/>
    <col min="13074" max="13074" width="11.7109375" style="491" customWidth="1"/>
    <col min="13075" max="13075" width="6.42578125" style="491" bestFit="1" customWidth="1"/>
    <col min="13076" max="13076" width="11.7109375" style="491" customWidth="1"/>
    <col min="13077" max="13077" width="0" style="491" hidden="1" customWidth="1"/>
    <col min="13078" max="13078" width="3.7109375" style="491" customWidth="1"/>
    <col min="13079" max="13079" width="11.140625" style="491" bestFit="1" customWidth="1"/>
    <col min="13080" max="13312" width="10.5703125" style="491"/>
    <col min="13313" max="13320" width="0" style="491" hidden="1" customWidth="1"/>
    <col min="13321" max="13323" width="3.7109375" style="491" customWidth="1"/>
    <col min="13324" max="13324" width="12.7109375" style="491" customWidth="1"/>
    <col min="13325" max="13325" width="47.42578125" style="491" customWidth="1"/>
    <col min="13326" max="13329" width="0" style="491" hidden="1" customWidth="1"/>
    <col min="13330" max="13330" width="11.7109375" style="491" customWidth="1"/>
    <col min="13331" max="13331" width="6.42578125" style="491" bestFit="1" customWidth="1"/>
    <col min="13332" max="13332" width="11.7109375" style="491" customWidth="1"/>
    <col min="13333" max="13333" width="0" style="491" hidden="1" customWidth="1"/>
    <col min="13334" max="13334" width="3.7109375" style="491" customWidth="1"/>
    <col min="13335" max="13335" width="11.140625" style="491" bestFit="1" customWidth="1"/>
    <col min="13336" max="13568" width="10.5703125" style="491"/>
    <col min="13569" max="13576" width="0" style="491" hidden="1" customWidth="1"/>
    <col min="13577" max="13579" width="3.7109375" style="491" customWidth="1"/>
    <col min="13580" max="13580" width="12.7109375" style="491" customWidth="1"/>
    <col min="13581" max="13581" width="47.42578125" style="491" customWidth="1"/>
    <col min="13582" max="13585" width="0" style="491" hidden="1" customWidth="1"/>
    <col min="13586" max="13586" width="11.7109375" style="491" customWidth="1"/>
    <col min="13587" max="13587" width="6.42578125" style="491" bestFit="1" customWidth="1"/>
    <col min="13588" max="13588" width="11.7109375" style="491" customWidth="1"/>
    <col min="13589" max="13589" width="0" style="491" hidden="1" customWidth="1"/>
    <col min="13590" max="13590" width="3.7109375" style="491" customWidth="1"/>
    <col min="13591" max="13591" width="11.140625" style="491" bestFit="1" customWidth="1"/>
    <col min="13592" max="13824" width="10.5703125" style="491"/>
    <col min="13825" max="13832" width="0" style="491" hidden="1" customWidth="1"/>
    <col min="13833" max="13835" width="3.7109375" style="491" customWidth="1"/>
    <col min="13836" max="13836" width="12.7109375" style="491" customWidth="1"/>
    <col min="13837" max="13837" width="47.42578125" style="491" customWidth="1"/>
    <col min="13838" max="13841" width="0" style="491" hidden="1" customWidth="1"/>
    <col min="13842" max="13842" width="11.7109375" style="491" customWidth="1"/>
    <col min="13843" max="13843" width="6.42578125" style="491" bestFit="1" customWidth="1"/>
    <col min="13844" max="13844" width="11.7109375" style="491" customWidth="1"/>
    <col min="13845" max="13845" width="0" style="491" hidden="1" customWidth="1"/>
    <col min="13846" max="13846" width="3.7109375" style="491" customWidth="1"/>
    <col min="13847" max="13847" width="11.140625" style="491" bestFit="1" customWidth="1"/>
    <col min="13848" max="14080" width="10.5703125" style="491"/>
    <col min="14081" max="14088" width="0" style="491" hidden="1" customWidth="1"/>
    <col min="14089" max="14091" width="3.7109375" style="491" customWidth="1"/>
    <col min="14092" max="14092" width="12.7109375" style="491" customWidth="1"/>
    <col min="14093" max="14093" width="47.42578125" style="491" customWidth="1"/>
    <col min="14094" max="14097" width="0" style="491" hidden="1" customWidth="1"/>
    <col min="14098" max="14098" width="11.7109375" style="491" customWidth="1"/>
    <col min="14099" max="14099" width="6.42578125" style="491" bestFit="1" customWidth="1"/>
    <col min="14100" max="14100" width="11.7109375" style="491" customWidth="1"/>
    <col min="14101" max="14101" width="0" style="491" hidden="1" customWidth="1"/>
    <col min="14102" max="14102" width="3.7109375" style="491" customWidth="1"/>
    <col min="14103" max="14103" width="11.140625" style="491" bestFit="1" customWidth="1"/>
    <col min="14104" max="14336" width="10.5703125" style="491"/>
    <col min="14337" max="14344" width="0" style="491" hidden="1" customWidth="1"/>
    <col min="14345" max="14347" width="3.7109375" style="491" customWidth="1"/>
    <col min="14348" max="14348" width="12.7109375" style="491" customWidth="1"/>
    <col min="14349" max="14349" width="47.42578125" style="491" customWidth="1"/>
    <col min="14350" max="14353" width="0" style="491" hidden="1" customWidth="1"/>
    <col min="14354" max="14354" width="11.7109375" style="491" customWidth="1"/>
    <col min="14355" max="14355" width="6.42578125" style="491" bestFit="1" customWidth="1"/>
    <col min="14356" max="14356" width="11.7109375" style="491" customWidth="1"/>
    <col min="14357" max="14357" width="0" style="491" hidden="1" customWidth="1"/>
    <col min="14358" max="14358" width="3.7109375" style="491" customWidth="1"/>
    <col min="14359" max="14359" width="11.140625" style="491" bestFit="1" customWidth="1"/>
    <col min="14360" max="14592" width="10.5703125" style="491"/>
    <col min="14593" max="14600" width="0" style="491" hidden="1" customWidth="1"/>
    <col min="14601" max="14603" width="3.7109375" style="491" customWidth="1"/>
    <col min="14604" max="14604" width="12.7109375" style="491" customWidth="1"/>
    <col min="14605" max="14605" width="47.42578125" style="491" customWidth="1"/>
    <col min="14606" max="14609" width="0" style="491" hidden="1" customWidth="1"/>
    <col min="14610" max="14610" width="11.7109375" style="491" customWidth="1"/>
    <col min="14611" max="14611" width="6.42578125" style="491" bestFit="1" customWidth="1"/>
    <col min="14612" max="14612" width="11.7109375" style="491" customWidth="1"/>
    <col min="14613" max="14613" width="0" style="491" hidden="1" customWidth="1"/>
    <col min="14614" max="14614" width="3.7109375" style="491" customWidth="1"/>
    <col min="14615" max="14615" width="11.140625" style="491" bestFit="1" customWidth="1"/>
    <col min="14616" max="14848" width="10.5703125" style="491"/>
    <col min="14849" max="14856" width="0" style="491" hidden="1" customWidth="1"/>
    <col min="14857" max="14859" width="3.7109375" style="491" customWidth="1"/>
    <col min="14860" max="14860" width="12.7109375" style="491" customWidth="1"/>
    <col min="14861" max="14861" width="47.42578125" style="491" customWidth="1"/>
    <col min="14862" max="14865" width="0" style="491" hidden="1" customWidth="1"/>
    <col min="14866" max="14866" width="11.7109375" style="491" customWidth="1"/>
    <col min="14867" max="14867" width="6.42578125" style="491" bestFit="1" customWidth="1"/>
    <col min="14868" max="14868" width="11.7109375" style="491" customWidth="1"/>
    <col min="14869" max="14869" width="0" style="491" hidden="1" customWidth="1"/>
    <col min="14870" max="14870" width="3.7109375" style="491" customWidth="1"/>
    <col min="14871" max="14871" width="11.140625" style="491" bestFit="1" customWidth="1"/>
    <col min="14872" max="15104" width="10.5703125" style="491"/>
    <col min="15105" max="15112" width="0" style="491" hidden="1" customWidth="1"/>
    <col min="15113" max="15115" width="3.7109375" style="491" customWidth="1"/>
    <col min="15116" max="15116" width="12.7109375" style="491" customWidth="1"/>
    <col min="15117" max="15117" width="47.42578125" style="491" customWidth="1"/>
    <col min="15118" max="15121" width="0" style="491" hidden="1" customWidth="1"/>
    <col min="15122" max="15122" width="11.7109375" style="491" customWidth="1"/>
    <col min="15123" max="15123" width="6.42578125" style="491" bestFit="1" customWidth="1"/>
    <col min="15124" max="15124" width="11.7109375" style="491" customWidth="1"/>
    <col min="15125" max="15125" width="0" style="491" hidden="1" customWidth="1"/>
    <col min="15126" max="15126" width="3.7109375" style="491" customWidth="1"/>
    <col min="15127" max="15127" width="11.140625" style="491" bestFit="1" customWidth="1"/>
    <col min="15128" max="15360" width="10.5703125" style="491"/>
    <col min="15361" max="15368" width="0" style="491" hidden="1" customWidth="1"/>
    <col min="15369" max="15371" width="3.7109375" style="491" customWidth="1"/>
    <col min="15372" max="15372" width="12.7109375" style="491" customWidth="1"/>
    <col min="15373" max="15373" width="47.42578125" style="491" customWidth="1"/>
    <col min="15374" max="15377" width="0" style="491" hidden="1" customWidth="1"/>
    <col min="15378" max="15378" width="11.7109375" style="491" customWidth="1"/>
    <col min="15379" max="15379" width="6.42578125" style="491" bestFit="1" customWidth="1"/>
    <col min="15380" max="15380" width="11.7109375" style="491" customWidth="1"/>
    <col min="15381" max="15381" width="0" style="491" hidden="1" customWidth="1"/>
    <col min="15382" max="15382" width="3.7109375" style="491" customWidth="1"/>
    <col min="15383" max="15383" width="11.140625" style="491" bestFit="1" customWidth="1"/>
    <col min="15384" max="15616" width="10.5703125" style="491"/>
    <col min="15617" max="15624" width="0" style="491" hidden="1" customWidth="1"/>
    <col min="15625" max="15627" width="3.7109375" style="491" customWidth="1"/>
    <col min="15628" max="15628" width="12.7109375" style="491" customWidth="1"/>
    <col min="15629" max="15629" width="47.42578125" style="491" customWidth="1"/>
    <col min="15630" max="15633" width="0" style="491" hidden="1" customWidth="1"/>
    <col min="15634" max="15634" width="11.7109375" style="491" customWidth="1"/>
    <col min="15635" max="15635" width="6.42578125" style="491" bestFit="1" customWidth="1"/>
    <col min="15636" max="15636" width="11.7109375" style="491" customWidth="1"/>
    <col min="15637" max="15637" width="0" style="491" hidden="1" customWidth="1"/>
    <col min="15638" max="15638" width="3.7109375" style="491" customWidth="1"/>
    <col min="15639" max="15639" width="11.140625" style="491" bestFit="1" customWidth="1"/>
    <col min="15640" max="15872" width="10.5703125" style="491"/>
    <col min="15873" max="15880" width="0" style="491" hidden="1" customWidth="1"/>
    <col min="15881" max="15883" width="3.7109375" style="491" customWidth="1"/>
    <col min="15884" max="15884" width="12.7109375" style="491" customWidth="1"/>
    <col min="15885" max="15885" width="47.42578125" style="491" customWidth="1"/>
    <col min="15886" max="15889" width="0" style="491" hidden="1" customWidth="1"/>
    <col min="15890" max="15890" width="11.7109375" style="491" customWidth="1"/>
    <col min="15891" max="15891" width="6.42578125" style="491" bestFit="1" customWidth="1"/>
    <col min="15892" max="15892" width="11.7109375" style="491" customWidth="1"/>
    <col min="15893" max="15893" width="0" style="491" hidden="1" customWidth="1"/>
    <col min="15894" max="15894" width="3.7109375" style="491" customWidth="1"/>
    <col min="15895" max="15895" width="11.140625" style="491" bestFit="1" customWidth="1"/>
    <col min="15896" max="16128" width="10.5703125" style="491"/>
    <col min="16129" max="16136" width="0" style="491" hidden="1" customWidth="1"/>
    <col min="16137" max="16139" width="3.7109375" style="491" customWidth="1"/>
    <col min="16140" max="16140" width="12.7109375" style="491" customWidth="1"/>
    <col min="16141" max="16141" width="47.42578125" style="491" customWidth="1"/>
    <col min="16142" max="16145" width="0" style="491" hidden="1" customWidth="1"/>
    <col min="16146" max="16146" width="11.7109375" style="491" customWidth="1"/>
    <col min="16147" max="16147" width="6.42578125" style="491" bestFit="1" customWidth="1"/>
    <col min="16148" max="16148" width="11.7109375" style="491" customWidth="1"/>
    <col min="16149" max="16149" width="0" style="491" hidden="1" customWidth="1"/>
    <col min="16150" max="16150" width="3.7109375" style="491" customWidth="1"/>
    <col min="16151" max="16151" width="11.140625" style="491" bestFit="1" customWidth="1"/>
    <col min="16152" max="16384" width="10.5703125" style="491"/>
  </cols>
  <sheetData>
    <row r="1" spans="1:35" ht="14.25" hidden="1" customHeight="1"/>
    <row r="2" spans="1:35" ht="14.25" hidden="1" customHeight="1"/>
    <row r="3" spans="1:35" ht="14.25" hidden="1" customHeight="1"/>
    <row r="4" spans="1:35" ht="3" customHeight="1">
      <c r="J4" s="497"/>
      <c r="K4" s="497"/>
      <c r="L4" s="492"/>
      <c r="M4" s="492"/>
      <c r="N4" s="492"/>
      <c r="O4" s="500"/>
      <c r="P4" s="500"/>
      <c r="Q4" s="500"/>
      <c r="R4" s="500"/>
      <c r="S4" s="500"/>
      <c r="T4" s="500"/>
      <c r="U4" s="492"/>
    </row>
    <row r="5" spans="1:35" ht="22.5" customHeight="1">
      <c r="J5" s="497"/>
      <c r="K5" s="497"/>
      <c r="L5" s="1286" t="s">
        <v>732</v>
      </c>
      <c r="M5" s="1286"/>
      <c r="N5" s="1286"/>
      <c r="O5" s="1286"/>
      <c r="P5" s="1286"/>
      <c r="Q5" s="1286"/>
      <c r="R5" s="1286"/>
      <c r="S5" s="1286"/>
      <c r="T5" s="1286"/>
      <c r="U5" s="546"/>
    </row>
    <row r="6" spans="1:35" ht="3" customHeight="1">
      <c r="J6" s="497"/>
      <c r="K6" s="497"/>
      <c r="L6" s="492"/>
      <c r="M6" s="492"/>
      <c r="N6" s="492"/>
      <c r="O6" s="496"/>
      <c r="P6" s="496"/>
      <c r="Q6" s="496"/>
      <c r="R6" s="496"/>
      <c r="S6" s="496"/>
      <c r="T6" s="496"/>
      <c r="U6" s="492"/>
    </row>
    <row r="7" spans="1:35"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5"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633"/>
      <c r="X8" s="557"/>
      <c r="Y8" s="557"/>
      <c r="Z8" s="557"/>
      <c r="AA8" s="557"/>
      <c r="AB8" s="557"/>
      <c r="AC8" s="557"/>
      <c r="AD8" s="557"/>
      <c r="AE8" s="557"/>
      <c r="AF8" s="557"/>
      <c r="AG8" s="557"/>
      <c r="AH8" s="557"/>
      <c r="AI8" s="557"/>
    </row>
    <row r="9" spans="1:35" s="537" customFormat="1" ht="22.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633"/>
      <c r="X9" s="557"/>
      <c r="Y9" s="557"/>
      <c r="Z9" s="557"/>
      <c r="AA9" s="557"/>
      <c r="AB9" s="557"/>
      <c r="AC9" s="557"/>
      <c r="AD9" s="557"/>
      <c r="AE9" s="557"/>
      <c r="AF9" s="557"/>
      <c r="AG9" s="557"/>
      <c r="AH9" s="557"/>
      <c r="AI9" s="557"/>
    </row>
    <row r="10" spans="1:35"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5" s="537" customFormat="1" ht="11.25" hidden="1" customHeight="1">
      <c r="A11" s="557"/>
      <c r="B11" s="557"/>
      <c r="C11" s="557"/>
      <c r="D11" s="557"/>
      <c r="E11" s="557"/>
      <c r="F11" s="557"/>
      <c r="G11" s="557"/>
      <c r="H11" s="557"/>
      <c r="L11" s="1287"/>
      <c r="M11" s="1287"/>
      <c r="N11" s="534"/>
      <c r="O11" s="1318"/>
      <c r="P11" s="1318"/>
      <c r="Q11" s="1318"/>
      <c r="R11" s="1318"/>
      <c r="S11" s="1318"/>
      <c r="T11" s="1318"/>
      <c r="U11" s="555" t="s">
        <v>370</v>
      </c>
      <c r="X11" s="557"/>
      <c r="Y11" s="557"/>
      <c r="Z11" s="557"/>
      <c r="AA11" s="557"/>
      <c r="AB11" s="557"/>
      <c r="AC11" s="557"/>
      <c r="AD11" s="557"/>
      <c r="AE11" s="557"/>
      <c r="AF11" s="557"/>
      <c r="AG11" s="557"/>
      <c r="AH11" s="557"/>
      <c r="AI11" s="557"/>
    </row>
    <row r="12" spans="1:35">
      <c r="J12" s="497"/>
      <c r="K12" s="497"/>
      <c r="L12" s="492"/>
      <c r="M12" s="492"/>
      <c r="N12" s="492"/>
      <c r="O12" s="1317"/>
      <c r="P12" s="1317"/>
      <c r="Q12" s="1317"/>
      <c r="R12" s="1317"/>
      <c r="S12" s="1317"/>
      <c r="T12" s="1317"/>
      <c r="U12" s="1317"/>
    </row>
    <row r="13" spans="1:35" ht="14.25" customHeight="1">
      <c r="J13" s="497"/>
      <c r="K13" s="497"/>
      <c r="L13" s="1217" t="s">
        <v>444</v>
      </c>
      <c r="M13" s="1217"/>
      <c r="N13" s="1217"/>
      <c r="O13" s="1217"/>
      <c r="P13" s="1217"/>
      <c r="Q13" s="1217"/>
      <c r="R13" s="1217"/>
      <c r="S13" s="1217"/>
      <c r="T13" s="1217"/>
      <c r="U13" s="1217"/>
      <c r="V13" s="1217"/>
      <c r="W13" s="1217" t="s">
        <v>445</v>
      </c>
    </row>
    <row r="14" spans="1:35" ht="14.25" customHeight="1">
      <c r="J14" s="497"/>
      <c r="K14" s="497"/>
      <c r="L14" s="1300" t="s">
        <v>90</v>
      </c>
      <c r="M14" s="1300" t="s">
        <v>602</v>
      </c>
      <c r="N14" s="489"/>
      <c r="O14" s="1301" t="s">
        <v>604</v>
      </c>
      <c r="P14" s="1302"/>
      <c r="Q14" s="1302"/>
      <c r="R14" s="1302"/>
      <c r="S14" s="1302"/>
      <c r="T14" s="1303"/>
      <c r="U14" s="1283" t="s">
        <v>338</v>
      </c>
      <c r="V14" s="1297" t="s">
        <v>273</v>
      </c>
      <c r="W14" s="1217"/>
    </row>
    <row r="15" spans="1:35" ht="14.25" customHeight="1">
      <c r="J15" s="497"/>
      <c r="K15" s="497"/>
      <c r="L15" s="1300"/>
      <c r="M15" s="1300"/>
      <c r="N15" s="489"/>
      <c r="O15" s="1306" t="s">
        <v>590</v>
      </c>
      <c r="P15" s="1304"/>
      <c r="Q15" s="1305"/>
      <c r="R15" s="1281" t="s">
        <v>615</v>
      </c>
      <c r="S15" s="1281"/>
      <c r="T15" s="1282"/>
      <c r="U15" s="1284"/>
      <c r="V15" s="1298"/>
      <c r="W15" s="1217"/>
    </row>
    <row r="16" spans="1:35" ht="30" customHeight="1">
      <c r="J16" s="497"/>
      <c r="K16" s="497"/>
      <c r="L16" s="1300"/>
      <c r="M16" s="1300"/>
      <c r="N16" s="488"/>
      <c r="O16" s="1307"/>
      <c r="P16" s="503"/>
      <c r="Q16" s="503"/>
      <c r="R16" s="504" t="s">
        <v>272</v>
      </c>
      <c r="S16" s="1295" t="s">
        <v>271</v>
      </c>
      <c r="T16" s="1296"/>
      <c r="U16" s="1285"/>
      <c r="V16" s="1299"/>
      <c r="W16" s="1217"/>
    </row>
    <row r="17" spans="1:36">
      <c r="J17" s="497"/>
      <c r="K17" s="536">
        <v>1</v>
      </c>
      <c r="L17" s="614" t="s">
        <v>91</v>
      </c>
      <c r="M17" s="614" t="s">
        <v>47</v>
      </c>
      <c r="N17" s="634" t="s">
        <v>47</v>
      </c>
      <c r="O17" s="615">
        <f ca="1">OFFSET(O17,0,-1)+1</f>
        <v>3</v>
      </c>
      <c r="P17" s="616">
        <f ca="1">OFFSET(P17,0,-1)</f>
        <v>3</v>
      </c>
      <c r="Q17" s="616">
        <f ca="1">OFFSET(Q17,0,-1)</f>
        <v>3</v>
      </c>
      <c r="R17" s="615">
        <f ca="1">OFFSET(R17,0,-1)+1</f>
        <v>4</v>
      </c>
      <c r="S17" s="1288">
        <f ca="1">OFFSET(S17,0,-1)+1</f>
        <v>5</v>
      </c>
      <c r="T17" s="1288"/>
      <c r="U17" s="615">
        <f ca="1">OFFSET(U17,0,-2)+1</f>
        <v>6</v>
      </c>
      <c r="V17" s="616">
        <f ca="1">OFFSET(V17,0,-1)</f>
        <v>6</v>
      </c>
      <c r="W17" s="615">
        <f ca="1">OFFSET(W17,0,-1)+1</f>
        <v>7</v>
      </c>
    </row>
    <row r="18" spans="1:36" ht="22.5">
      <c r="A18" s="1271">
        <v>1</v>
      </c>
      <c r="B18" s="865"/>
      <c r="C18" s="865"/>
      <c r="D18" s="865"/>
      <c r="E18" s="866"/>
      <c r="F18" s="867"/>
      <c r="G18" s="865"/>
      <c r="H18" s="865"/>
      <c r="I18" s="868"/>
      <c r="J18" s="863"/>
      <c r="K18" s="872">
        <v>1</v>
      </c>
      <c r="L18" s="560">
        <f>mergeValue(A18)</f>
        <v>1</v>
      </c>
      <c r="M18" s="608" t="s">
        <v>19</v>
      </c>
      <c r="N18" s="547"/>
      <c r="O18" s="1314" t="str">
        <f>IF('Перечень тарифов'!J26="","","" &amp; 'Перечень тарифов'!J26 &amp; "")</f>
        <v>Долгосрочный тариф на тепловую энергию, горячую воду в открытой системе теплоснабжения (горячего водоснабжения)</v>
      </c>
      <c r="P18" s="1314"/>
      <c r="Q18" s="1314"/>
      <c r="R18" s="1314"/>
      <c r="S18" s="1314"/>
      <c r="T18" s="1314"/>
      <c r="U18" s="1314"/>
      <c r="V18" s="1314"/>
      <c r="W18" s="597" t="s">
        <v>718</v>
      </c>
    </row>
    <row r="19" spans="1:36" hidden="1">
      <c r="A19" s="1271"/>
      <c r="B19" s="1271">
        <v>1</v>
      </c>
      <c r="C19" s="865"/>
      <c r="D19" s="865"/>
      <c r="E19" s="867"/>
      <c r="F19" s="867"/>
      <c r="G19" s="865"/>
      <c r="H19" s="865"/>
      <c r="I19" s="862"/>
      <c r="J19" s="861"/>
      <c r="K19" s="872">
        <v>1</v>
      </c>
      <c r="L19" s="560" t="str">
        <f>mergeValue(A19) &amp;"."&amp; mergeValue(B19)</f>
        <v>1.1</v>
      </c>
      <c r="M19" s="514"/>
      <c r="N19" s="547"/>
      <c r="O19" s="1314"/>
      <c r="P19" s="1314"/>
      <c r="Q19" s="1314"/>
      <c r="R19" s="1314"/>
      <c r="S19" s="1314"/>
      <c r="T19" s="1314"/>
      <c r="U19" s="1314"/>
      <c r="V19" s="1314"/>
      <c r="W19" s="597"/>
    </row>
    <row r="20" spans="1:36" hidden="1">
      <c r="A20" s="1271"/>
      <c r="B20" s="1271"/>
      <c r="C20" s="1271">
        <v>1</v>
      </c>
      <c r="D20" s="865"/>
      <c r="E20" s="867"/>
      <c r="F20" s="867"/>
      <c r="G20" s="865"/>
      <c r="H20" s="865"/>
      <c r="I20" s="869"/>
      <c r="J20" s="861"/>
      <c r="K20" s="872">
        <v>1</v>
      </c>
      <c r="L20" s="560" t="str">
        <f>mergeValue(A20) &amp;"."&amp; mergeValue(B20)&amp;"."&amp; mergeValue(C20)</f>
        <v>1.1.1</v>
      </c>
      <c r="M20" s="515"/>
      <c r="N20" s="547"/>
      <c r="O20" s="1314"/>
      <c r="P20" s="1314"/>
      <c r="Q20" s="1314"/>
      <c r="R20" s="1314"/>
      <c r="S20" s="1314"/>
      <c r="T20" s="1314"/>
      <c r="U20" s="1314"/>
      <c r="V20" s="1314"/>
      <c r="W20" s="597"/>
    </row>
    <row r="21" spans="1:36" hidden="1">
      <c r="A21" s="1271"/>
      <c r="B21" s="1271"/>
      <c r="C21" s="1271"/>
      <c r="D21" s="1271">
        <v>1</v>
      </c>
      <c r="E21" s="867"/>
      <c r="F21" s="867"/>
      <c r="G21" s="865"/>
      <c r="H21" s="865"/>
      <c r="I21" s="1271">
        <v>1</v>
      </c>
      <c r="J21" s="861"/>
      <c r="K21" s="872">
        <v>1</v>
      </c>
      <c r="L21" s="560" t="str">
        <f>mergeValue(A21) &amp;"."&amp; mergeValue(B21)&amp;"."&amp; mergeValue(C21)&amp;"."&amp; mergeValue(D21)</f>
        <v>1.1.1.1</v>
      </c>
      <c r="M21" s="516"/>
      <c r="N21" s="547"/>
      <c r="O21" s="1314"/>
      <c r="P21" s="1314"/>
      <c r="Q21" s="1314"/>
      <c r="R21" s="1314"/>
      <c r="S21" s="1314"/>
      <c r="T21" s="1314"/>
      <c r="U21" s="1314"/>
      <c r="V21" s="1314"/>
      <c r="W21" s="597"/>
    </row>
    <row r="22" spans="1:36" ht="11.25" hidden="1" customHeight="1">
      <c r="A22" s="1271"/>
      <c r="B22" s="1271"/>
      <c r="C22" s="1271"/>
      <c r="D22" s="1271"/>
      <c r="E22" s="1271">
        <v>1</v>
      </c>
      <c r="F22" s="867"/>
      <c r="G22" s="865"/>
      <c r="H22" s="865"/>
      <c r="I22" s="1271"/>
      <c r="J22" s="867"/>
      <c r="K22" s="872">
        <v>1</v>
      </c>
      <c r="L22" s="560"/>
      <c r="M22" s="522"/>
      <c r="N22" s="548"/>
      <c r="O22" s="598"/>
      <c r="P22" s="598"/>
      <c r="Q22" s="598"/>
      <c r="R22" s="598"/>
      <c r="S22" s="598"/>
      <c r="T22" s="598"/>
      <c r="U22" s="560"/>
      <c r="V22" s="475"/>
      <c r="W22" s="527"/>
    </row>
    <row r="23" spans="1:36" ht="33.75">
      <c r="A23" s="1271"/>
      <c r="B23" s="1271"/>
      <c r="C23" s="1271"/>
      <c r="D23" s="1271"/>
      <c r="E23" s="1271"/>
      <c r="F23" s="1271">
        <v>1</v>
      </c>
      <c r="G23" s="865"/>
      <c r="H23" s="865"/>
      <c r="I23" s="1271"/>
      <c r="J23" s="1316"/>
      <c r="K23" s="872">
        <v>1</v>
      </c>
      <c r="L23" s="560" t="str">
        <f>mergeValue(A23) &amp;"."&amp; mergeValue(B23)&amp;"."&amp; mergeValue(C23)&amp;"."&amp; mergeValue(D23)&amp;"."&amp;  mergeValue(F23)</f>
        <v>1.1.1.1.1</v>
      </c>
      <c r="M23" s="522" t="s">
        <v>9</v>
      </c>
      <c r="N23" s="548"/>
      <c r="O23" s="1273" t="s">
        <v>3</v>
      </c>
      <c r="P23" s="1273"/>
      <c r="Q23" s="1273"/>
      <c r="R23" s="1273"/>
      <c r="S23" s="1273"/>
      <c r="T23" s="1273"/>
      <c r="U23" s="1273"/>
      <c r="V23" s="1273"/>
      <c r="W23" s="597" t="s">
        <v>720</v>
      </c>
      <c r="Y23" s="556" t="str">
        <f>strCheckUnique(Z23:Z26)</f>
        <v/>
      </c>
      <c r="AA23" s="556"/>
    </row>
    <row r="24" spans="1:36" ht="99" customHeight="1">
      <c r="A24" s="1271"/>
      <c r="B24" s="1271"/>
      <c r="C24" s="1271"/>
      <c r="D24" s="1271"/>
      <c r="E24" s="1271"/>
      <c r="F24" s="1271"/>
      <c r="G24" s="865">
        <v>1</v>
      </c>
      <c r="H24" s="865"/>
      <c r="I24" s="1271"/>
      <c r="J24" s="1316"/>
      <c r="K24" s="864"/>
      <c r="L24" s="560" t="str">
        <f>mergeValue(A24) &amp;"."&amp; mergeValue(B24)&amp;"."&amp; mergeValue(C24)&amp;"."&amp; mergeValue(D24)&amp;"."&amp;  mergeValue(F24)&amp;"."&amp;  mergeValue(G24)</f>
        <v>1.1.1.1.1.1</v>
      </c>
      <c r="M24" s="1081" t="s">
        <v>605</v>
      </c>
      <c r="N24" s="553"/>
      <c r="O24" s="647">
        <v>30.19</v>
      </c>
      <c r="P24" s="530"/>
      <c r="Q24" s="530"/>
      <c r="R24" s="1277" t="s">
        <v>1669</v>
      </c>
      <c r="S24" s="1279" t="s">
        <v>82</v>
      </c>
      <c r="T24" s="1277" t="s">
        <v>1670</v>
      </c>
      <c r="U24" s="1279" t="s">
        <v>83</v>
      </c>
      <c r="V24" s="505"/>
      <c r="W24" s="1289" t="s">
        <v>733</v>
      </c>
      <c r="X24" s="552" t="str">
        <f>strCheckDate(O25:V25)</f>
        <v/>
      </c>
      <c r="Y24" s="556"/>
      <c r="Z24" s="556" t="str">
        <f>IF(M24="","",M24 )</f>
        <v>вода</v>
      </c>
      <c r="AA24" s="556"/>
      <c r="AB24" s="556"/>
      <c r="AC24" s="556"/>
    </row>
    <row r="25" spans="1:36" ht="21" hidden="1">
      <c r="A25" s="1271"/>
      <c r="B25" s="1271"/>
      <c r="C25" s="1271"/>
      <c r="D25" s="1271"/>
      <c r="E25" s="1271"/>
      <c r="F25" s="1271"/>
      <c r="G25" s="865"/>
      <c r="H25" s="865"/>
      <c r="I25" s="1271"/>
      <c r="J25" s="1316"/>
      <c r="K25" s="872">
        <v>1</v>
      </c>
      <c r="L25" s="567"/>
      <c r="M25" s="613"/>
      <c r="N25" s="553"/>
      <c r="O25" s="530"/>
      <c r="P25" s="530"/>
      <c r="Q25" s="551" t="str">
        <f>R24 &amp; "-" &amp; T24</f>
        <v>01.01.2020-31.12.2020</v>
      </c>
      <c r="R25" s="1277"/>
      <c r="S25" s="1279"/>
      <c r="T25" s="1277"/>
      <c r="U25" s="1279"/>
      <c r="V25" s="505"/>
      <c r="W25" s="1290"/>
      <c r="Y25" s="556"/>
      <c r="Z25" s="556"/>
      <c r="AA25" s="556"/>
      <c r="AB25" s="556"/>
      <c r="AC25" s="556"/>
    </row>
    <row r="26" spans="1:36" s="490" customFormat="1" ht="15" customHeight="1">
      <c r="A26" s="1271"/>
      <c r="B26" s="1271"/>
      <c r="C26" s="1271"/>
      <c r="D26" s="1271"/>
      <c r="E26" s="1271"/>
      <c r="F26" s="1271"/>
      <c r="G26" s="865"/>
      <c r="H26" s="865"/>
      <c r="I26" s="1271"/>
      <c r="J26" s="1316"/>
      <c r="K26" s="872">
        <v>1</v>
      </c>
      <c r="L26" s="506"/>
      <c r="M26" s="524" t="s">
        <v>24</v>
      </c>
      <c r="N26" s="519"/>
      <c r="O26" s="513"/>
      <c r="P26" s="513"/>
      <c r="Q26" s="513"/>
      <c r="R26" s="540"/>
      <c r="S26" s="532"/>
      <c r="T26" s="531"/>
      <c r="U26" s="519"/>
      <c r="V26" s="528"/>
      <c r="W26" s="1291"/>
      <c r="X26" s="554"/>
      <c r="Y26" s="554"/>
      <c r="Z26" s="554"/>
      <c r="AA26" s="554"/>
      <c r="AB26" s="554"/>
      <c r="AC26" s="554"/>
      <c r="AD26" s="554"/>
      <c r="AE26" s="554"/>
      <c r="AF26" s="554"/>
      <c r="AG26" s="554"/>
      <c r="AH26" s="554"/>
      <c r="AI26" s="554"/>
    </row>
    <row r="27" spans="1:36" s="490" customFormat="1" ht="15" customHeight="1">
      <c r="A27" s="1271"/>
      <c r="B27" s="1271"/>
      <c r="C27" s="1271"/>
      <c r="D27" s="1271"/>
      <c r="E27" s="1271"/>
      <c r="F27" s="867"/>
      <c r="G27" s="867"/>
      <c r="H27" s="865"/>
      <c r="I27" s="1271"/>
      <c r="J27" s="867"/>
      <c r="K27" s="871"/>
      <c r="L27" s="506"/>
      <c r="M27" s="519" t="s">
        <v>10</v>
      </c>
      <c r="N27" s="524"/>
      <c r="O27" s="524"/>
      <c r="P27" s="524"/>
      <c r="Q27" s="524"/>
      <c r="R27" s="524"/>
      <c r="S27" s="524"/>
      <c r="T27" s="524"/>
      <c r="U27" s="524"/>
      <c r="V27" s="524"/>
      <c r="W27" s="528"/>
      <c r="X27" s="554"/>
      <c r="Y27" s="554"/>
      <c r="Z27" s="554"/>
      <c r="AA27" s="554"/>
      <c r="AB27" s="554"/>
      <c r="AC27" s="554"/>
      <c r="AD27" s="554"/>
      <c r="AE27" s="554"/>
      <c r="AF27" s="554"/>
      <c r="AG27" s="554"/>
      <c r="AH27" s="554"/>
      <c r="AI27" s="554"/>
      <c r="AJ27" s="554"/>
    </row>
    <row r="28" spans="1:36" s="490" customFormat="1" ht="15" hidden="1" customHeight="1">
      <c r="A28" s="1271"/>
      <c r="B28" s="1271"/>
      <c r="C28" s="1271"/>
      <c r="D28" s="1271"/>
      <c r="E28" s="867"/>
      <c r="F28" s="867"/>
      <c r="G28" s="867"/>
      <c r="H28" s="865"/>
      <c r="I28" s="1271"/>
      <c r="J28" s="867"/>
      <c r="K28" s="871"/>
      <c r="L28" s="506"/>
      <c r="M28" s="519"/>
      <c r="N28" s="524"/>
      <c r="O28" s="524"/>
      <c r="P28" s="524"/>
      <c r="Q28" s="524"/>
      <c r="R28" s="524"/>
      <c r="S28" s="524"/>
      <c r="T28" s="524"/>
      <c r="U28" s="524"/>
      <c r="V28" s="524"/>
      <c r="W28" s="528"/>
      <c r="X28" s="554"/>
      <c r="Y28" s="554"/>
      <c r="Z28" s="554"/>
      <c r="AA28" s="554"/>
      <c r="AB28" s="554"/>
      <c r="AC28" s="554"/>
      <c r="AD28" s="554"/>
      <c r="AE28" s="554"/>
      <c r="AF28" s="554"/>
      <c r="AG28" s="554"/>
      <c r="AH28" s="554"/>
      <c r="AI28" s="554"/>
      <c r="AJ28" s="554"/>
    </row>
    <row r="29" spans="1:36" ht="3" customHeight="1">
      <c r="L29" s="454"/>
      <c r="M29" s="454"/>
      <c r="N29" s="454"/>
      <c r="O29" s="454"/>
      <c r="P29" s="454"/>
      <c r="Q29" s="454"/>
      <c r="R29" s="454"/>
      <c r="S29" s="454"/>
      <c r="T29" s="454"/>
      <c r="U29" s="454"/>
    </row>
    <row r="30" spans="1:36" ht="106.5" customHeight="1">
      <c r="L30" s="1">
        <v>1</v>
      </c>
      <c r="M30" s="1264" t="s">
        <v>734</v>
      </c>
      <c r="N30" s="1264"/>
      <c r="O30" s="1264"/>
      <c r="P30" s="1264"/>
      <c r="Q30" s="1264"/>
      <c r="R30" s="1264"/>
      <c r="S30" s="1264"/>
      <c r="T30" s="1264"/>
      <c r="U30" s="1264"/>
      <c r="V30" s="1264"/>
      <c r="W30" s="1264"/>
    </row>
  </sheetData>
  <sheetProtection password="FA9C" sheet="1" objects="1" scenarios="1" formatColumns="0" formatRows="0"/>
  <dataConsolidate leftLabels="1"/>
  <mergeCells count="39">
    <mergeCell ref="W24:W26"/>
    <mergeCell ref="R15:T15"/>
    <mergeCell ref="O14:T14"/>
    <mergeCell ref="M30:W30"/>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s>
  <dataValidations count="10">
    <dataValidation allowBlank="1" sqref="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L65559:W65560 L131095:W131096 L196631:W196632 L262167:W262168 L327703:W327704 L393239:W393240 L458775:W458776 L524311:W524312 L589847:W589848 L655383:W655384 L720919:W720920 L786455:W786456 L851991:W851992 L917527:W917528 L983063:W983064 W27:W28 WVT27:WWE28 WLX27:WMI28 WCB27:WCM28 VSF27:VSQ28 VIJ27:VIU28 UYN27:UYY28 UOR27:UPC28 UEV27:UFG28 TUZ27:TVK28 TLD27:TLO28 TBH27:TBS28 SRL27:SRW28 SHP27:SIA28 RXT27:RYE28 RNX27:ROI28 REB27:REM28 QUF27:QUQ28 QKJ27:QKU28 QAN27:QAY28 PQR27:PRC28 PGV27:PHG28 OWZ27:OXK28 OND27:ONO28 ODH27:ODS28 NTL27:NTW28 NJP27:NKA28 MZT27:NAE28 MPX27:MQI28 MGB27:MGM28 LWF27:LWQ28 LMJ27:LMU28 LCN27:LCY28 KSR27:KTC28 KIV27:KJG28 JYZ27:JZK28 JPD27:JPO28 JFH27:JFS28 IVL27:IVW28 ILP27:IMA28 IBT27:ICE28 HRX27:HSI28 HIB27:HIM28 GYF27:GYQ28 GOJ27:GOU28 GEN27:GEY28 FUR27:FVC28 FKV27:FLG28 FAZ27:FBK28 ERD27:ERO28 EHH27:EHS28 DXL27:DXW28 DNP27:DOA28 DDT27:DEE28 CTX27:CUI28 CKB27:CKM28 CAF27:CAQ28 BQJ27:BQU28 BGN27:BGY28 AWR27:AXC28 AMV27:ANG28 ACZ27:ADK28 TD27:TO28 JH27:JS28"/>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WVT26:WWE26 WLX26:WMI26 WCB26:WCM26 VSF26:VSQ26 VIJ26:VIU26 UYN26:UYY26 UOR26:UPC26 UEV26:UFG26 TUZ26:TVK26 TLD26:TLO26 TBH26:TBS26 SRL26:SRW26 SHP26:SIA26 RXT26:RYE26 RNX26:ROI26 REB26:REM26 QUF26:QUQ26 QKJ26:QKU26 QAN26:QAY26 PQR26:PRC26 PGV26:PHG26 OWZ26:OXK26 OND26:ONO26 ODH26:ODS26 NTL26:NTW26 NJP26:NKA26 MZT26:NAE26 MPX26:MQI26 MGB26:MGM26 LWF26:LWQ26 LMJ26:LMU26 LCN26:LCY26 KSR26:KTC26 KIV26:KJG26 JYZ26:JZK26 JPD26:JPO26 JFH26:JFS26 IVL26:IVW26 ILP26:IMA26 IBT26:ICE26 HRX26:HSI26 HIB26:HIM26 GYF26:GYQ26 GOJ26:GOU26 GEN26:GEY26 FUR26:FVC26 FKV26:FLG26 FAZ26:FBK26 ERD26:ERO26 EHH26:EHS26 DXL26:DXW26 DNP26:DOA26 DDT26:DEE26 CTX26:CUI26 CKB26:CKM26 CAF26:CAQ26 BQJ26:BQU26 BGN26:BGY26 AWR26:AXC26 AMV26:ANG26 ACZ26:ADK26 TD26:TO26 JH26:JS26"/>
    <dataValidation type="list" allowBlank="1" showInputMessage="1" errorTitle="Ошибка" error="Выберите значение из списка" prompt="Выберите значение из списка" sqref="WVW98305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23 WMA23 WCE23 VSI23 VIM23 UYQ23 UOU23 UEY23 TVC23 TLG23 TBK23 SRO23 SHS23 RXW23 ROA23 REE23 QUI23 QKM23 QAQ23 PQU23 PGY23 OXC23 ONG23 ODK23 NTO23 NJS23 MZW23 MQA23 MGE23 LWI23 LMM23 LCQ23 KSU23 KIY23 JZC23 JPG23 JFK23 IVO23 ILS23 IBW23 HSA23 HIE23 GYI23 GOM23 GEQ23 FUU23 FKY23 FBC23 ERG23 EHK23 DXO23 DNS23 DDW23 CUA23 CKE23 CAI23 BQM23 BGQ23 AWU23 AMY23 ADC23 TG23 JK23">
      <formula1>kind_of_cons</formula1>
    </dataValidation>
    <dataValidation type="textLength" operator="lessThanOrEqual" allowBlank="1" showInputMessage="1" showErrorMessage="1" errorTitle="Ошибка" error="Допускается ввод не более 900 символов!" sqref="WWE983054:WWE983060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JS18:JS24 WWE18:WWE24 WMI18:WMI24 WCM18:WCM24 VSQ18:VSQ24 VIU18:VIU24 UYY18:UYY24 UPC18:UPC24 UFG18:UFG24 TVK18:TVK24 TLO18:TLO24 TBS18:TBS24 SRW18:SRW24 SIA18:SIA24 RYE18:RYE24 ROI18:ROI24 REM18:REM24 QUQ18:QUQ24 QKU18:QKU24 QAY18:QAY24 PRC18:PRC24 PHG18:PHG24 OXK18:OXK24 ONO18:ONO24 ODS18:ODS24 NTW18:NTW24 NKA18:NKA24 NAE18:NAE24 MQI18:MQI24 MGM18:MGM24 LWQ18:LWQ24 LMU18:LMU24 LCY18:LCY24 KTC18:KTC24 KJG18:KJG24 JZK18:JZK24 JPO18:JPO24 JFS18:JFS24 IVW18:IVW24 IMA18:IMA24 ICE18:ICE24 HSI18:HSI24 HIM18:HIM24 GYQ18:GYQ24 GOU18:GOU24 GEY18:GEY24 FVC18:FVC24 FLG18:FLG24 FBK18:FBK24 ERO18:ERO24 EHS18:EHS24 DXW18:DXW24 DOA18:DOA24 DEE18:DEE24 CUI18:CUI24 CKM18:CKM24 CAQ18:CAQ24 BQU18:BQU24 BGY18:BGY24 AXC18:AXC24 ANG18:ANG24 ADK18:ADK24">
      <formula1>900</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24:WVZ25 WMD24:WMD25 WCH24:WCH25 VSL24:VSL25 VIP24:VIP25 UYT24:UYT25 UOX24:UOX25 UFB24:UFB25 TVF24:TVF25 TLJ24:TLJ25 TBN24:TBN25 SRR24:SRR25 SHV24:SHV25 RXZ24:RXZ25 ROD24:ROD25 REH24:REH25 QUL24:QUL25 QKP24:QKP25 QAT24:QAT25 PQX24:PQX25 PHB24:PHB25 OXF24:OXF25 ONJ24:ONJ25 ODN24:ODN25 NTR24:NTR25 NJV24:NJV25 MZZ24:MZZ25 MQD24:MQD25 MGH24:MGH25 LWL24:LWL25 LMP24:LMP25 LCT24:LCT25 KSX24:KSX25 KJB24:KJB25 JZF24:JZF25 JPJ24:JPJ25 JFN24:JFN25 IVR24:IVR25 ILV24:ILV25 IBZ24:IBZ25 HSD24:HSD25 HIH24:HIH25 GYL24:GYL25 GOP24:GOP25 GET24:GET25 FUX24:FUX25 FLB24:FLB25 FBF24:FBF25 ERJ24:ERJ25 EHN24:EHN25 DXR24:DXR25 DNV24:DNV25 DDZ24:DDZ25 CUD24:CUD25 CKH24:CKH25 CAL24:CAL25 BQP24:BQP25 BGT24:BGT25 AWX24:AWX25 ANB24:ANB25 ADF24:ADF25 TJ24:TJ25 JN24:JN25 R24:R25 WWB24:WWB25 WMF24:WMF25 WCJ24:WCJ25 VSN24:VSN25 VIR24:VIR25 UYV24:UYV25 UOZ24:UOZ25 UFD24:UFD25 TVH24:TVH25 TLL24:TLL25 TBP24:TBP25 SRT24:SRT25 SHX24:SHX25 RYB24:RYB25 ROF24:ROF25 REJ24:REJ25 QUN24:QUN25 QKR24:QKR25 QAV24:QAV25 PQZ24:PQZ25 PHD24:PHD25 OXH24:OXH25 ONL24:ONL25 ODP24:ODP25 NTT24:NTT25 NJX24:NJX25 NAB24:NAB25 MQF24:MQF25 MGJ24:MGJ25 LWN24:LWN25 LMR24:LMR25 LCV24:LCV25 KSZ24:KSZ25 KJD24:KJD25 JZH24:JZH25 JPL24:JPL25 JFP24:JFP25 IVT24:IVT25 ILX24:ILX25 ICB24:ICB25 HSF24:HSF25 HIJ24:HIJ25 GYN24:GYN25 GOR24:GOR25 GEV24:GEV25 FUZ24:FUZ25 FLD24:FLD25 FBH24:FBH25 ERL24:ERL25 EHP24:EHP25 DXT24:DXT25 DNX24:DNX25 DEB24:DEB25 CUF24:CUF25 CKJ24:CKJ25 CAN24:CAN25 BQR24:BQR25 BGV24:BGV25 AWZ24:AWZ25 AND24:AND25 ADH24:ADH25 TL24:TL25 JP24:JP25 T24:T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WWC24:WWC25 WMG24:WMG25 WCK24:WCK25 VSO24:VSO25 VIS24:VIS25 UYW24:UYW25 UPA24:UPA25 UFE24:UFE25 TVI24:TVI25 TLM24:TLM25 TBQ24:TBQ25 SRU24:SRU25 SHY24:SHY25 RYC24:RYC25 ROG24:ROG25 REK24:REK25 QUO24:QUO25 QKS24:QKS25 QAW24:QAW25 PRA24:PRA25 PHE24:PHE25 OXI24:OXI25 ONM24:ONM25 ODQ24:ODQ25 NTU24:NTU25 NJY24:NJY25 NAC24:NAC25 MQG24:MQG25 MGK24:MGK25 LWO24:LWO25 LMS24:LMS25 LCW24:LCW25 KTA24:KTA25 KJE24:KJE25 JZI24:JZI25 JPM24:JPM25 JFQ24:JFQ25 IVU24:IVU25 ILY24:ILY25 ICC24:ICC25 HSG24:HSG25 HIK24:HIK25 GYO24:GYO25 GOS24:GOS25 GEW24:GEW25 FVA24:FVA25 FLE24:FLE25 FBI24:FBI25 ERM24:ERM25 EHQ24:EHQ25 DXU24:DXU25 DNY24:DNY25 DEC24:DEC25 CUG24:CUG25 CKK24:CKK25 CAO24:CAO25 BQS24:BQS25 BGW24:BGW25 AXA24:AXA25 ANE24:ANE25 ADI24:ADI25 TM24:TM25 JQ24:JQ25 WWA24:WWA25 WME24:WME25 WCI24:WCI25 VSM24:VSM25 VIQ24:VIQ25 UYU24:UYU25 UOY24:UOY25 UFC24:UFC25 TVG24:TVG25 TLK24:TLK25 TBO24:TBO25 SRS24:SRS25 SHW24:SHW25 RYA24:RYA25 ROE24:ROE25 REI24:REI25 QUM24:QUM25 QKQ24:QKQ25 QAU24:QAU25 PQY24:PQY25 PHC24:PHC25 OXG24:OXG25 ONK24:ONK25 ODO24:ODO25 NTS24:NTS25 NJW24:NJW25 NAA24:NAA25 MQE24:MQE25 MGI24:MGI25 LWM24:LWM25 LMQ24:LMQ25 LCU24:LCU25 KSY24:KSY25 KJC24:KJC25 JZG24:JZG25 JPK24:JPK25 JFO24:JFO25 IVS24:IVS25 ILW24:ILW25 ICA24:ICA25 HSE24:HSE25 HII24:HII25 GYM24:GYM25 GOQ24:GOQ25 GEU24:GEU25 FUY24:FUY25 FLC24:FLC25 FBG24:FBG25 ERK24:ERK25 EHO24:EHO25 DXS24:DXS25 DNW24:DNW25 DEA24:DEA25 CUE24:CUE25 CKI24:CKI25 CAM24:CAM25 BQQ24:BQQ25 BGU24:BGU25 AWY24:AWY25 ANC24:ANC25 ADG24:ADG25 TK24:TK25 JO24:JO25 S24:S25 U24:U25"/>
    <dataValidation allowBlank="1" promptTitle="checkPeriodRange" sqref="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WVY25 WMC25 WCG25 VSK25 VIO25 UYS25 UOW25 UFA25 TVE25 TLI25 TBM25 SRQ25 SHU25 RXY25 ROC25 REG25 QUK25 QKO25 QAS25 PQW25 PHA25 OXE25 ONI25 ODM25 NTQ25 NJU25 MZY25 MQC25 MGG25 LWK25 LMO25 LCS25 KSW25 KJA25 JZE25 JPI25 JFM25 IVQ25 ILU25 IBY25 HSC25 HIG25 GYK25 GOO25 GES25 FUW25 FLA25 FBE25 ERI25 EHM25 DXQ25 DNU25 DDY25 CUC25 CKG25 CAK25 BQO25 BGS25 AWW25 ANA25 ADE25 TI25 JM25 Q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67</v>
      </c>
    </row>
    <row r="2" spans="1:20" ht="22.5">
      <c r="F2" s="1265" t="s">
        <v>470</v>
      </c>
      <c r="G2" s="1266"/>
      <c r="H2" s="1267"/>
      <c r="I2" s="607"/>
    </row>
    <row r="3" spans="1:20" ht="3" customHeight="1"/>
    <row r="4" spans="1:20" s="537" customFormat="1" ht="11.25">
      <c r="A4" s="557"/>
      <c r="B4" s="557"/>
      <c r="C4" s="557"/>
      <c r="D4" s="557"/>
      <c r="F4" s="1217" t="s">
        <v>444</v>
      </c>
      <c r="G4" s="1217"/>
      <c r="H4" s="1217"/>
      <c r="I4" s="1268"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68"/>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471</v>
      </c>
      <c r="H7" s="571" t="str">
        <f>IF(dateCh="","",dateCh)</f>
        <v>29.04.2019</v>
      </c>
      <c r="I7" s="548" t="s">
        <v>472</v>
      </c>
      <c r="J7" s="582"/>
      <c r="K7" s="557"/>
      <c r="L7" s="557"/>
      <c r="M7" s="557"/>
      <c r="N7" s="557"/>
      <c r="O7" s="557"/>
      <c r="P7" s="557"/>
      <c r="Q7" s="557"/>
      <c r="R7" s="557"/>
      <c r="S7" s="557"/>
      <c r="T7" s="557"/>
    </row>
    <row r="8" spans="1:20" s="537" customFormat="1" ht="45">
      <c r="A8" s="1269">
        <v>1</v>
      </c>
      <c r="B8" s="557"/>
      <c r="C8" s="557"/>
      <c r="D8" s="557"/>
      <c r="F8" s="583" t="str">
        <f>"2." &amp;mergeValue(A8)</f>
        <v>2.1</v>
      </c>
      <c r="G8" s="599" t="s">
        <v>473</v>
      </c>
      <c r="H8" s="571"/>
      <c r="I8" s="548" t="s">
        <v>568</v>
      </c>
      <c r="J8" s="582"/>
      <c r="K8" s="557"/>
      <c r="L8" s="557"/>
      <c r="M8" s="557"/>
      <c r="N8" s="557"/>
      <c r="O8" s="557"/>
      <c r="P8" s="557"/>
      <c r="Q8" s="557"/>
      <c r="R8" s="557"/>
      <c r="S8" s="557"/>
      <c r="T8" s="557"/>
    </row>
    <row r="9" spans="1:20" s="537" customFormat="1" ht="22.5">
      <c r="A9" s="1269"/>
      <c r="B9" s="557"/>
      <c r="C9" s="557"/>
      <c r="D9" s="557"/>
      <c r="F9" s="583" t="str">
        <f>"3." &amp;mergeValue(A9)</f>
        <v>3.1</v>
      </c>
      <c r="G9" s="599" t="s">
        <v>474</v>
      </c>
      <c r="H9" s="571"/>
      <c r="I9" s="548" t="s">
        <v>566</v>
      </c>
      <c r="J9" s="582"/>
      <c r="K9" s="557"/>
      <c r="L9" s="557"/>
      <c r="M9" s="557"/>
      <c r="N9" s="557"/>
      <c r="O9" s="557"/>
      <c r="P9" s="557"/>
      <c r="Q9" s="557"/>
      <c r="R9" s="557"/>
      <c r="S9" s="557"/>
      <c r="T9" s="557"/>
    </row>
    <row r="10" spans="1:20" s="537" customFormat="1" ht="22.5">
      <c r="A10" s="1269"/>
      <c r="B10" s="557"/>
      <c r="C10" s="557"/>
      <c r="D10" s="557"/>
      <c r="F10" s="583" t="str">
        <f>"4."&amp;mergeValue(A10)</f>
        <v>4.1</v>
      </c>
      <c r="G10" s="599" t="s">
        <v>475</v>
      </c>
      <c r="H10" s="572" t="s">
        <v>448</v>
      </c>
      <c r="I10" s="548"/>
      <c r="J10" s="582"/>
      <c r="K10" s="557"/>
      <c r="L10" s="557"/>
      <c r="M10" s="557"/>
      <c r="N10" s="557"/>
      <c r="O10" s="557"/>
      <c r="P10" s="557"/>
      <c r="Q10" s="557"/>
      <c r="R10" s="557"/>
      <c r="S10" s="557"/>
      <c r="T10" s="557"/>
    </row>
    <row r="11" spans="1:20"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c r="O11" s="557"/>
      <c r="P11" s="557"/>
      <c r="Q11" s="557"/>
      <c r="R11" s="557"/>
      <c r="S11" s="557"/>
      <c r="T11" s="557"/>
    </row>
    <row r="12" spans="1:20" s="537" customFormat="1" ht="22.5">
      <c r="A12" s="1269"/>
      <c r="B12" s="1269"/>
      <c r="C12" s="1269">
        <v>1</v>
      </c>
      <c r="D12" s="590"/>
      <c r="F12" s="583" t="str">
        <f>"4."&amp;mergeValue(A12) &amp;"."&amp;mergeValue(B12)&amp;"."&amp;mergeValue(C12)</f>
        <v>4.1.1.1</v>
      </c>
      <c r="G12" s="589" t="s">
        <v>476</v>
      </c>
      <c r="H12" s="571"/>
      <c r="I12" s="548" t="s">
        <v>479</v>
      </c>
      <c r="J12" s="582"/>
      <c r="K12" s="557"/>
      <c r="L12" s="557"/>
      <c r="M12" s="557"/>
      <c r="N12" s="557"/>
      <c r="O12" s="557"/>
      <c r="P12" s="557"/>
      <c r="Q12" s="557"/>
      <c r="R12" s="557"/>
      <c r="S12" s="557"/>
      <c r="T12" s="557"/>
    </row>
    <row r="13" spans="1:20" s="537" customFormat="1" ht="39" customHeight="1">
      <c r="A13" s="1269"/>
      <c r="B13" s="1269"/>
      <c r="C13" s="1269"/>
      <c r="D13" s="590">
        <v>1</v>
      </c>
      <c r="F13" s="583" t="str">
        <f>"4."&amp;mergeValue(A13) &amp;"."&amp;mergeValue(B13)&amp;"."&amp;mergeValue(C13)&amp;"."&amp;mergeValue(D13)</f>
        <v>4.1.1.1.1</v>
      </c>
      <c r="G13" s="600" t="s">
        <v>477</v>
      </c>
      <c r="H13" s="571"/>
      <c r="I13" s="1270" t="s">
        <v>569</v>
      </c>
      <c r="J13" s="582"/>
      <c r="K13" s="557"/>
      <c r="L13" s="557"/>
      <c r="M13" s="557"/>
      <c r="N13" s="557"/>
      <c r="O13" s="557"/>
      <c r="P13" s="557"/>
      <c r="Q13" s="557"/>
      <c r="R13" s="557"/>
      <c r="S13" s="557"/>
      <c r="T13" s="557"/>
    </row>
    <row r="14" spans="1:20" s="537" customFormat="1" ht="18.75">
      <c r="A14" s="1269"/>
      <c r="B14" s="1269"/>
      <c r="C14" s="1269"/>
      <c r="D14" s="590"/>
      <c r="F14" s="586"/>
      <c r="G14" s="518" t="s">
        <v>4</v>
      </c>
      <c r="H14" s="591"/>
      <c r="I14" s="1270"/>
      <c r="J14" s="582"/>
      <c r="K14" s="557"/>
      <c r="L14" s="557"/>
      <c r="M14" s="557"/>
      <c r="N14" s="557"/>
      <c r="O14" s="557"/>
      <c r="P14" s="557"/>
      <c r="Q14" s="557"/>
      <c r="R14" s="557"/>
      <c r="S14" s="557"/>
      <c r="T14" s="557"/>
    </row>
    <row r="15" spans="1:20" s="537" customFormat="1" ht="18.75">
      <c r="A15" s="1269"/>
      <c r="B15" s="1269"/>
      <c r="C15" s="590"/>
      <c r="D15" s="590"/>
      <c r="F15" s="601"/>
      <c r="G15" s="544" t="s">
        <v>400</v>
      </c>
      <c r="H15" s="602"/>
      <c r="I15" s="603"/>
      <c r="J15" s="582"/>
      <c r="K15" s="557"/>
      <c r="L15" s="557"/>
      <c r="M15" s="557"/>
      <c r="N15" s="557"/>
      <c r="O15" s="557"/>
      <c r="P15" s="557"/>
      <c r="Q15" s="557"/>
      <c r="R15" s="557"/>
      <c r="S15" s="557"/>
      <c r="T15" s="557"/>
    </row>
    <row r="16" spans="1:20" s="537" customFormat="1" ht="18.75">
      <c r="A16" s="1269"/>
      <c r="B16" s="557"/>
      <c r="C16" s="557"/>
      <c r="D16" s="557"/>
      <c r="F16" s="586"/>
      <c r="G16" s="526" t="s">
        <v>483</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482</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64" t="s">
        <v>571</v>
      </c>
      <c r="H19" s="1264"/>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8"/>
    <col min="27" max="27" width="10.140625" style="468" customWidth="1"/>
    <col min="28"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86" t="s">
        <v>616</v>
      </c>
      <c r="M5" s="1286"/>
      <c r="N5" s="1286"/>
      <c r="O5" s="1286"/>
      <c r="P5" s="1286"/>
      <c r="Q5" s="1286"/>
      <c r="R5" s="1286"/>
      <c r="S5" s="1286"/>
      <c r="T5" s="1286"/>
      <c r="U5" s="465"/>
    </row>
    <row r="6" spans="1:34" ht="3" customHeight="1">
      <c r="J6" s="450"/>
      <c r="K6" s="450"/>
      <c r="L6" s="446"/>
      <c r="M6" s="446"/>
      <c r="N6" s="446"/>
      <c r="O6" s="449"/>
      <c r="P6" s="449"/>
      <c r="Q6" s="449"/>
      <c r="R6" s="449"/>
      <c r="S6" s="449"/>
      <c r="T6" s="449"/>
      <c r="U6" s="446"/>
    </row>
    <row r="7" spans="1:34"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4" s="460" customFormat="1" ht="18.75">
      <c r="G8" s="459"/>
      <c r="H8" s="459"/>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633"/>
      <c r="X8" s="473"/>
      <c r="Y8" s="473"/>
      <c r="Z8" s="473"/>
      <c r="AA8" s="473"/>
      <c r="AB8" s="473"/>
      <c r="AC8" s="473"/>
      <c r="AD8" s="473"/>
      <c r="AE8" s="473"/>
      <c r="AF8" s="473"/>
      <c r="AG8" s="473"/>
      <c r="AH8" s="473"/>
    </row>
    <row r="9" spans="1:34" s="460" customFormat="1" ht="22.5">
      <c r="G9" s="459"/>
      <c r="H9" s="459"/>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633"/>
      <c r="X9" s="473"/>
      <c r="Y9" s="473"/>
      <c r="Z9" s="473"/>
      <c r="AA9" s="473"/>
      <c r="AB9" s="473"/>
      <c r="AC9" s="473"/>
      <c r="AD9" s="473"/>
      <c r="AE9" s="473"/>
      <c r="AF9" s="473"/>
      <c r="AG9" s="473"/>
      <c r="AH9" s="473"/>
    </row>
    <row r="10" spans="1:34"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4" s="460" customFormat="1" ht="11.25" hidden="1">
      <c r="G11" s="459"/>
      <c r="H11" s="459"/>
      <c r="L11" s="1287"/>
      <c r="M11" s="1287"/>
      <c r="N11" s="457"/>
      <c r="O11" s="1319"/>
      <c r="P11" s="1319"/>
      <c r="Q11" s="1319"/>
      <c r="R11" s="1319"/>
      <c r="S11" s="1319"/>
      <c r="T11" s="1319"/>
      <c r="U11" s="471" t="s">
        <v>370</v>
      </c>
      <c r="X11" s="473"/>
      <c r="Y11" s="473"/>
      <c r="Z11" s="473"/>
      <c r="AA11" s="473"/>
      <c r="AB11" s="473"/>
      <c r="AC11" s="473"/>
      <c r="AD11" s="473"/>
      <c r="AE11" s="473"/>
      <c r="AF11" s="473"/>
      <c r="AG11" s="473"/>
      <c r="AH11" s="473"/>
    </row>
    <row r="12" spans="1:34">
      <c r="J12" s="450"/>
      <c r="K12" s="450"/>
      <c r="L12" s="446"/>
      <c r="M12" s="446"/>
      <c r="N12" s="446"/>
      <c r="O12" s="1317"/>
      <c r="P12" s="1317"/>
      <c r="Q12" s="1317"/>
      <c r="R12" s="1317"/>
      <c r="S12" s="1317"/>
      <c r="T12" s="1317"/>
      <c r="U12" s="1317"/>
    </row>
    <row r="13" spans="1:34">
      <c r="J13" s="450"/>
      <c r="K13" s="450"/>
      <c r="L13" s="1217" t="s">
        <v>444</v>
      </c>
      <c r="M13" s="1217"/>
      <c r="N13" s="1217"/>
      <c r="O13" s="1217"/>
      <c r="P13" s="1217"/>
      <c r="Q13" s="1217"/>
      <c r="R13" s="1217"/>
      <c r="S13" s="1217"/>
      <c r="T13" s="1217"/>
      <c r="U13" s="1217"/>
      <c r="V13" s="1217"/>
      <c r="W13" s="1217" t="s">
        <v>445</v>
      </c>
    </row>
    <row r="14" spans="1:34" ht="14.25" customHeight="1">
      <c r="J14" s="450"/>
      <c r="K14" s="450"/>
      <c r="L14" s="1300" t="s">
        <v>90</v>
      </c>
      <c r="M14" s="1300" t="s">
        <v>602</v>
      </c>
      <c r="N14" s="489"/>
      <c r="O14" s="1301" t="s">
        <v>604</v>
      </c>
      <c r="P14" s="1302"/>
      <c r="Q14" s="1302"/>
      <c r="R14" s="1302"/>
      <c r="S14" s="1302"/>
      <c r="T14" s="1303"/>
      <c r="U14" s="1283" t="s">
        <v>338</v>
      </c>
      <c r="V14" s="1297" t="s">
        <v>273</v>
      </c>
      <c r="W14" s="1217"/>
    </row>
    <row r="15" spans="1:34" s="491" customFormat="1" ht="14.25" customHeight="1">
      <c r="G15" s="499"/>
      <c r="H15" s="499"/>
      <c r="I15" s="499"/>
      <c r="J15" s="497"/>
      <c r="K15" s="497"/>
      <c r="L15" s="1300"/>
      <c r="M15" s="1300"/>
      <c r="N15" s="489"/>
      <c r="O15" s="1306" t="s">
        <v>578</v>
      </c>
      <c r="P15" s="1304" t="s">
        <v>269</v>
      </c>
      <c r="Q15" s="1305"/>
      <c r="R15" s="1281" t="s">
        <v>615</v>
      </c>
      <c r="S15" s="1281"/>
      <c r="T15" s="1282"/>
      <c r="U15" s="1284"/>
      <c r="V15" s="1298"/>
      <c r="W15" s="1217"/>
      <c r="X15" s="552"/>
      <c r="Y15" s="552"/>
      <c r="Z15" s="552"/>
      <c r="AA15" s="552"/>
      <c r="AB15" s="552"/>
      <c r="AC15" s="552"/>
      <c r="AD15" s="552"/>
      <c r="AE15" s="552"/>
      <c r="AF15" s="552"/>
      <c r="AG15" s="552"/>
      <c r="AH15" s="552"/>
    </row>
    <row r="16" spans="1:34" ht="33.75">
      <c r="J16" s="450"/>
      <c r="K16" s="450"/>
      <c r="L16" s="1300"/>
      <c r="M16" s="1300"/>
      <c r="N16" s="488"/>
      <c r="O16" s="1307"/>
      <c r="P16" s="503" t="s">
        <v>670</v>
      </c>
      <c r="Q16" s="503" t="s">
        <v>671</v>
      </c>
      <c r="R16" s="504" t="s">
        <v>272</v>
      </c>
      <c r="S16" s="1295" t="s">
        <v>271</v>
      </c>
      <c r="T16" s="1296"/>
      <c r="U16" s="1285"/>
      <c r="V16" s="1299"/>
      <c r="W16" s="1217"/>
    </row>
    <row r="17" spans="1:34">
      <c r="J17" s="450"/>
      <c r="K17" s="458">
        <v>1</v>
      </c>
      <c r="L17" s="447" t="s">
        <v>91</v>
      </c>
      <c r="M17" s="447" t="s">
        <v>47</v>
      </c>
      <c r="N17" s="464" t="s">
        <v>47</v>
      </c>
      <c r="O17" s="456">
        <f ca="1">OFFSET(O17,0,-1)+1</f>
        <v>3</v>
      </c>
      <c r="P17" s="456">
        <f ca="1">OFFSET(P17,0,-1)+1</f>
        <v>4</v>
      </c>
      <c r="Q17" s="456">
        <f ca="1">OFFSET(Q17,0,-1)+1</f>
        <v>5</v>
      </c>
      <c r="R17" s="456">
        <f ca="1">OFFSET(R17,0,-1)+1</f>
        <v>6</v>
      </c>
      <c r="S17" s="1288">
        <f ca="1">OFFSET(S17,0,-1)+1</f>
        <v>7</v>
      </c>
      <c r="T17" s="1288"/>
      <c r="U17" s="456">
        <f ca="1">OFFSET(U17,0,-2)+1</f>
        <v>8</v>
      </c>
      <c r="V17" s="463">
        <f ca="1">OFFSET(V17,0,-1)</f>
        <v>8</v>
      </c>
      <c r="W17" s="456">
        <f ca="1">OFFSET(W17,0,-1)+1</f>
        <v>9</v>
      </c>
    </row>
    <row r="18" spans="1:34" ht="22.5">
      <c r="A18" s="1271">
        <v>1</v>
      </c>
      <c r="B18" s="886"/>
      <c r="C18" s="886"/>
      <c r="D18" s="886"/>
      <c r="E18" s="887"/>
      <c r="F18" s="888"/>
      <c r="G18" s="888"/>
      <c r="H18" s="888"/>
      <c r="I18" s="889"/>
      <c r="J18" s="884"/>
      <c r="K18" s="891"/>
      <c r="L18" s="560">
        <f>mergeValue(A18)</f>
        <v>1</v>
      </c>
      <c r="M18" s="608" t="s">
        <v>19</v>
      </c>
      <c r="N18" s="547"/>
      <c r="O18" s="1314"/>
      <c r="P18" s="1314"/>
      <c r="Q18" s="1314"/>
      <c r="R18" s="1314"/>
      <c r="S18" s="1314"/>
      <c r="T18" s="1314"/>
      <c r="U18" s="1314"/>
      <c r="V18" s="1314"/>
      <c r="W18" s="1122" t="s">
        <v>718</v>
      </c>
    </row>
    <row r="19" spans="1:34" ht="22.5">
      <c r="A19" s="1271"/>
      <c r="B19" s="1271">
        <v>1</v>
      </c>
      <c r="C19" s="886"/>
      <c r="D19" s="886"/>
      <c r="E19" s="888"/>
      <c r="F19" s="888"/>
      <c r="G19" s="888"/>
      <c r="H19" s="888"/>
      <c r="I19" s="883"/>
      <c r="J19" s="882"/>
      <c r="K19" s="885"/>
      <c r="L19" s="560" t="str">
        <f>mergeValue(A19) &amp;"."&amp; mergeValue(B19)</f>
        <v>1.1</v>
      </c>
      <c r="M19" s="514" t="s">
        <v>15</v>
      </c>
      <c r="N19" s="547"/>
      <c r="O19" s="1314"/>
      <c r="P19" s="1314"/>
      <c r="Q19" s="1314"/>
      <c r="R19" s="1314"/>
      <c r="S19" s="1314"/>
      <c r="T19" s="1314"/>
      <c r="U19" s="1314"/>
      <c r="V19" s="1314"/>
      <c r="W19" s="1122" t="s">
        <v>459</v>
      </c>
    </row>
    <row r="20" spans="1:34" ht="22.5">
      <c r="A20" s="1271"/>
      <c r="B20" s="1271"/>
      <c r="C20" s="1271">
        <v>1</v>
      </c>
      <c r="D20" s="886"/>
      <c r="E20" s="888"/>
      <c r="F20" s="888"/>
      <c r="G20" s="888"/>
      <c r="H20" s="888"/>
      <c r="I20" s="890"/>
      <c r="J20" s="882"/>
      <c r="K20" s="885"/>
      <c r="L20" s="560" t="str">
        <f>mergeValue(A20) &amp;"."&amp; mergeValue(B20)&amp;"."&amp; mergeValue(C20)</f>
        <v>1.1.1</v>
      </c>
      <c r="M20" s="515" t="s">
        <v>7</v>
      </c>
      <c r="N20" s="547"/>
      <c r="O20" s="1314"/>
      <c r="P20" s="1314"/>
      <c r="Q20" s="1314"/>
      <c r="R20" s="1314"/>
      <c r="S20" s="1314"/>
      <c r="T20" s="1314"/>
      <c r="U20" s="1314"/>
      <c r="V20" s="1314"/>
      <c r="W20" s="1122" t="s">
        <v>600</v>
      </c>
    </row>
    <row r="21" spans="1:34" ht="22.5">
      <c r="A21" s="1271"/>
      <c r="B21" s="1271"/>
      <c r="C21" s="1271"/>
      <c r="D21" s="1271">
        <v>1</v>
      </c>
      <c r="E21" s="888"/>
      <c r="F21" s="888"/>
      <c r="G21" s="888"/>
      <c r="H21" s="888"/>
      <c r="I21" s="890"/>
      <c r="J21" s="882"/>
      <c r="K21" s="885"/>
      <c r="L21" s="560" t="str">
        <f>mergeValue(A21) &amp;"."&amp; mergeValue(B21)&amp;"."&amp; mergeValue(C21)&amp;"."&amp; mergeValue(D21)</f>
        <v>1.1.1.1</v>
      </c>
      <c r="M21" s="516" t="s">
        <v>21</v>
      </c>
      <c r="N21" s="547"/>
      <c r="O21" s="1314"/>
      <c r="P21" s="1314"/>
      <c r="Q21" s="1314"/>
      <c r="R21" s="1314"/>
      <c r="S21" s="1314"/>
      <c r="T21" s="1314"/>
      <c r="U21" s="1314"/>
      <c r="V21" s="1314"/>
      <c r="W21" s="1122" t="s">
        <v>601</v>
      </c>
    </row>
    <row r="22" spans="1:34" ht="11.25" hidden="1" customHeight="1">
      <c r="A22" s="1271"/>
      <c r="B22" s="1271"/>
      <c r="C22" s="1271"/>
      <c r="D22" s="1271"/>
      <c r="E22" s="1271">
        <v>1</v>
      </c>
      <c r="F22" s="888"/>
      <c r="G22" s="888"/>
      <c r="H22" s="886">
        <v>1</v>
      </c>
      <c r="I22" s="1271">
        <v>1</v>
      </c>
      <c r="J22" s="888"/>
      <c r="K22" s="893"/>
      <c r="L22" s="560"/>
      <c r="M22" s="522"/>
      <c r="N22" s="548"/>
      <c r="O22" s="598"/>
      <c r="P22" s="598"/>
      <c r="Q22" s="598"/>
      <c r="R22" s="598"/>
      <c r="S22" s="598"/>
      <c r="T22" s="598"/>
      <c r="U22" s="598"/>
      <c r="V22" s="476"/>
      <c r="W22" s="1083"/>
    </row>
    <row r="23" spans="1:34" ht="33.75">
      <c r="A23" s="1271"/>
      <c r="B23" s="1271"/>
      <c r="C23" s="1271"/>
      <c r="D23" s="1271"/>
      <c r="E23" s="1271"/>
      <c r="F23" s="1271">
        <v>1</v>
      </c>
      <c r="G23" s="886"/>
      <c r="H23" s="886"/>
      <c r="I23" s="1271"/>
      <c r="J23" s="1271">
        <v>1</v>
      </c>
      <c r="K23" s="894"/>
      <c r="L23" s="560" t="str">
        <f>mergeValue(A23) &amp;"."&amp; mergeValue(B23)&amp;"."&amp; mergeValue(C23)&amp;"."&amp; mergeValue(D23)&amp;"."&amp;  mergeValue(F23)</f>
        <v>1.1.1.1.1</v>
      </c>
      <c r="M23" s="523" t="s">
        <v>9</v>
      </c>
      <c r="N23" s="548"/>
      <c r="O23" s="1273"/>
      <c r="P23" s="1273"/>
      <c r="Q23" s="1273"/>
      <c r="R23" s="1273"/>
      <c r="S23" s="1273"/>
      <c r="T23" s="1273"/>
      <c r="U23" s="1273"/>
      <c r="V23" s="1273"/>
      <c r="W23" s="1122" t="s">
        <v>720</v>
      </c>
      <c r="Y23" s="472" t="str">
        <f>strCheckUnique(Z23:Z26)</f>
        <v/>
      </c>
      <c r="AA23" s="472"/>
    </row>
    <row r="24" spans="1:34" ht="99" customHeight="1">
      <c r="A24" s="1271"/>
      <c r="B24" s="1271"/>
      <c r="C24" s="1271"/>
      <c r="D24" s="1271"/>
      <c r="E24" s="1271"/>
      <c r="F24" s="1271"/>
      <c r="G24" s="886">
        <v>1</v>
      </c>
      <c r="H24" s="886"/>
      <c r="I24" s="1271"/>
      <c r="J24" s="1271"/>
      <c r="K24" s="894">
        <v>1</v>
      </c>
      <c r="L24" s="560" t="str">
        <f>mergeValue(A24) &amp;"."&amp; mergeValue(B24)&amp;"."&amp; mergeValue(C24)&amp;"."&amp; mergeValue(D24)&amp;"."&amp; mergeValue(F24)&amp;"."&amp; mergeValue(G24)</f>
        <v>1.1.1.1.1.1</v>
      </c>
      <c r="M24" s="1081"/>
      <c r="N24" s="553"/>
      <c r="O24" s="530"/>
      <c r="P24" s="530"/>
      <c r="Q24" s="1033"/>
      <c r="R24" s="1277"/>
      <c r="S24" s="1279" t="s">
        <v>82</v>
      </c>
      <c r="T24" s="1277"/>
      <c r="U24" s="1279" t="s">
        <v>83</v>
      </c>
      <c r="V24" s="545"/>
      <c r="W24" s="1289" t="s">
        <v>733</v>
      </c>
      <c r="X24" s="468" t="str">
        <f>strCheckDate(O25:V25)</f>
        <v/>
      </c>
      <c r="Y24" s="472"/>
      <c r="Z24" s="472" t="str">
        <f>IF(M24="","",M24 )</f>
        <v/>
      </c>
      <c r="AA24" s="472"/>
      <c r="AB24" s="472"/>
      <c r="AC24" s="472"/>
    </row>
    <row r="25" spans="1:34" ht="11.25" hidden="1">
      <c r="A25" s="1271"/>
      <c r="B25" s="1271"/>
      <c r="C25" s="1271"/>
      <c r="D25" s="1271"/>
      <c r="E25" s="1271"/>
      <c r="F25" s="1271"/>
      <c r="G25" s="886"/>
      <c r="H25" s="886"/>
      <c r="I25" s="1271"/>
      <c r="J25" s="1271"/>
      <c r="K25" s="894"/>
      <c r="L25" s="567"/>
      <c r="M25" s="613"/>
      <c r="N25" s="553"/>
      <c r="O25" s="530"/>
      <c r="P25" s="530"/>
      <c r="Q25" s="551" t="str">
        <f>R24 &amp; "-" &amp; T24</f>
        <v>-</v>
      </c>
      <c r="R25" s="1278"/>
      <c r="S25" s="1279"/>
      <c r="T25" s="1278"/>
      <c r="U25" s="1279"/>
      <c r="V25" s="545"/>
      <c r="W25" s="1290"/>
    </row>
    <row r="26" spans="1:34" s="444" customFormat="1" ht="15" customHeight="1">
      <c r="A26" s="1271"/>
      <c r="B26" s="1271"/>
      <c r="C26" s="1271"/>
      <c r="D26" s="1271"/>
      <c r="E26" s="1271"/>
      <c r="F26" s="1271"/>
      <c r="G26" s="888"/>
      <c r="H26" s="886"/>
      <c r="I26" s="1271"/>
      <c r="J26" s="1271"/>
      <c r="K26" s="893"/>
      <c r="L26" s="506"/>
      <c r="M26" s="524" t="s">
        <v>24</v>
      </c>
      <c r="N26" s="519"/>
      <c r="O26" s="513"/>
      <c r="P26" s="513"/>
      <c r="Q26" s="513"/>
      <c r="R26" s="540"/>
      <c r="S26" s="532"/>
      <c r="T26" s="531"/>
      <c r="U26" s="519"/>
      <c r="V26" s="528"/>
      <c r="W26" s="1291"/>
      <c r="X26" s="469"/>
      <c r="Y26" s="469"/>
      <c r="Z26" s="469"/>
      <c r="AA26" s="469"/>
      <c r="AB26" s="469"/>
      <c r="AC26" s="469"/>
      <c r="AD26" s="469"/>
      <c r="AE26" s="469"/>
      <c r="AF26" s="469"/>
      <c r="AG26" s="469"/>
      <c r="AH26" s="469"/>
    </row>
    <row r="27" spans="1:34" s="444" customFormat="1" ht="15" customHeight="1">
      <c r="A27" s="1271"/>
      <c r="B27" s="1271"/>
      <c r="C27" s="1271"/>
      <c r="D27" s="1271"/>
      <c r="E27" s="1271"/>
      <c r="F27" s="888"/>
      <c r="G27" s="888"/>
      <c r="H27" s="886"/>
      <c r="I27" s="1271"/>
      <c r="J27" s="888"/>
      <c r="K27" s="893"/>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4" s="444" customFormat="1" ht="0.2" customHeight="1">
      <c r="A28" s="1271"/>
      <c r="B28" s="1271"/>
      <c r="C28" s="1271"/>
      <c r="D28" s="1271"/>
      <c r="E28" s="892"/>
      <c r="F28" s="888"/>
      <c r="G28" s="888"/>
      <c r="H28" s="888"/>
      <c r="I28" s="884"/>
      <c r="J28" s="881"/>
      <c r="K28" s="891"/>
      <c r="L28" s="506"/>
      <c r="M28" s="519"/>
      <c r="N28" s="517"/>
      <c r="O28" s="513"/>
      <c r="P28" s="513"/>
      <c r="Q28" s="513"/>
      <c r="R28" s="540"/>
      <c r="S28" s="532"/>
      <c r="T28" s="531"/>
      <c r="U28" s="517"/>
      <c r="V28" s="532"/>
      <c r="W28" s="528"/>
      <c r="X28" s="469"/>
      <c r="Y28" s="469"/>
      <c r="Z28" s="469"/>
      <c r="AA28" s="469"/>
      <c r="AB28" s="469"/>
      <c r="AC28" s="469"/>
      <c r="AD28" s="469"/>
      <c r="AE28" s="469"/>
      <c r="AF28" s="469"/>
      <c r="AG28" s="469"/>
      <c r="AH28" s="469"/>
    </row>
    <row r="29" spans="1:34" s="444" customFormat="1" ht="15" customHeight="1">
      <c r="A29" s="1271"/>
      <c r="B29" s="1271"/>
      <c r="C29" s="1271"/>
      <c r="D29" s="892"/>
      <c r="E29" s="892"/>
      <c r="F29" s="888"/>
      <c r="G29" s="888"/>
      <c r="H29" s="888"/>
      <c r="I29" s="884"/>
      <c r="J29" s="881"/>
      <c r="K29" s="891"/>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4" s="444" customFormat="1" ht="15" customHeight="1">
      <c r="A30" s="1271"/>
      <c r="B30" s="1271"/>
      <c r="C30" s="892"/>
      <c r="D30" s="892"/>
      <c r="E30" s="892"/>
      <c r="F30" s="892"/>
      <c r="G30" s="897"/>
      <c r="H30" s="884"/>
      <c r="I30" s="895"/>
      <c r="J30" s="881"/>
      <c r="K30" s="896"/>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4" s="444" customFormat="1" ht="15" customHeight="1">
      <c r="A31" s="1271"/>
      <c r="B31" s="892"/>
      <c r="C31" s="892"/>
      <c r="D31" s="892"/>
      <c r="E31" s="892"/>
      <c r="F31" s="892"/>
      <c r="G31" s="897"/>
      <c r="H31" s="884"/>
      <c r="I31" s="884"/>
      <c r="J31" s="881"/>
      <c r="K31" s="891"/>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4" s="444" customFormat="1" ht="15" customHeight="1">
      <c r="A32" s="880"/>
      <c r="B32" s="880"/>
      <c r="C32" s="880"/>
      <c r="D32" s="880"/>
      <c r="E32" s="880"/>
      <c r="F32" s="880"/>
      <c r="G32" s="880"/>
      <c r="H32" s="880"/>
      <c r="I32" s="880"/>
      <c r="J32" s="880"/>
      <c r="K32" s="880"/>
      <c r="L32" s="461"/>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23.75" customHeight="1">
      <c r="L34" s="1">
        <v>1</v>
      </c>
      <c r="M34" s="1264" t="s">
        <v>734</v>
      </c>
      <c r="N34" s="1264"/>
      <c r="O34" s="1264"/>
      <c r="P34" s="1264"/>
      <c r="Q34" s="1264"/>
      <c r="R34" s="1264"/>
      <c r="S34" s="1264"/>
      <c r="T34" s="1264"/>
      <c r="U34" s="1264"/>
      <c r="V34" s="1264"/>
      <c r="W34" s="1264"/>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181</v>
      </c>
    </row>
    <row r="2" spans="1:20" ht="22.5">
      <c r="F2" s="1265" t="s">
        <v>470</v>
      </c>
      <c r="G2" s="1266"/>
      <c r="H2" s="1267"/>
      <c r="I2" s="607"/>
    </row>
    <row r="3" spans="1:20" ht="3" customHeight="1"/>
    <row r="4" spans="1:20" s="537" customFormat="1" ht="11.25">
      <c r="A4" s="557"/>
      <c r="B4" s="557"/>
      <c r="C4" s="557"/>
      <c r="D4" s="557"/>
      <c r="F4" s="1217" t="s">
        <v>444</v>
      </c>
      <c r="G4" s="1217"/>
      <c r="H4" s="1217"/>
      <c r="I4" s="1268"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68"/>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471</v>
      </c>
      <c r="H7" s="571" t="str">
        <f>IF(dateCh="","",dateCh)</f>
        <v>29.04.2019</v>
      </c>
      <c r="I7" s="548" t="s">
        <v>472</v>
      </c>
      <c r="J7" s="582"/>
      <c r="K7" s="557"/>
      <c r="L7" s="557"/>
      <c r="M7" s="557"/>
      <c r="N7" s="557"/>
      <c r="O7" s="557"/>
      <c r="P7" s="557"/>
      <c r="Q7" s="557"/>
      <c r="R7" s="557"/>
      <c r="S7" s="557"/>
      <c r="T7" s="557"/>
    </row>
    <row r="8" spans="1:20" s="537" customFormat="1" ht="45">
      <c r="A8" s="1269">
        <v>1</v>
      </c>
      <c r="B8" s="557"/>
      <c r="C8" s="557"/>
      <c r="D8" s="557"/>
      <c r="F8" s="583" t="str">
        <f>"2." &amp;mergeValue(A8)</f>
        <v>2.1</v>
      </c>
      <c r="G8" s="599" t="s">
        <v>473</v>
      </c>
      <c r="H8" s="571"/>
      <c r="I8" s="548" t="s">
        <v>568</v>
      </c>
      <c r="J8" s="582"/>
      <c r="K8" s="557"/>
      <c r="L8" s="557"/>
      <c r="M8" s="557"/>
      <c r="N8" s="557"/>
      <c r="O8" s="557"/>
      <c r="P8" s="557"/>
      <c r="Q8" s="557"/>
      <c r="R8" s="557"/>
      <c r="S8" s="557"/>
      <c r="T8" s="557"/>
    </row>
    <row r="9" spans="1:20" s="537" customFormat="1" ht="22.5">
      <c r="A9" s="1269"/>
      <c r="B9" s="557"/>
      <c r="C9" s="557"/>
      <c r="D9" s="557"/>
      <c r="F9" s="583" t="str">
        <f>"3." &amp;mergeValue(A9)</f>
        <v>3.1</v>
      </c>
      <c r="G9" s="599" t="s">
        <v>474</v>
      </c>
      <c r="H9" s="571"/>
      <c r="I9" s="548" t="s">
        <v>566</v>
      </c>
      <c r="J9" s="582"/>
      <c r="K9" s="557"/>
      <c r="L9" s="557"/>
      <c r="M9" s="557"/>
      <c r="N9" s="557"/>
      <c r="O9" s="557"/>
      <c r="P9" s="557"/>
      <c r="Q9" s="557"/>
      <c r="R9" s="557"/>
      <c r="S9" s="557"/>
      <c r="T9" s="557"/>
    </row>
    <row r="10" spans="1:20" s="537" customFormat="1" ht="22.5">
      <c r="A10" s="1269"/>
      <c r="B10" s="557"/>
      <c r="C10" s="557"/>
      <c r="D10" s="557"/>
      <c r="F10" s="583" t="str">
        <f>"4."&amp;mergeValue(A10)</f>
        <v>4.1</v>
      </c>
      <c r="G10" s="599" t="s">
        <v>475</v>
      </c>
      <c r="H10" s="572" t="s">
        <v>448</v>
      </c>
      <c r="I10" s="548"/>
      <c r="J10" s="582"/>
      <c r="K10" s="557"/>
      <c r="L10" s="557"/>
      <c r="M10" s="557"/>
      <c r="N10" s="557"/>
      <c r="O10" s="557"/>
      <c r="P10" s="557"/>
      <c r="Q10" s="557"/>
      <c r="R10" s="557"/>
      <c r="S10" s="557"/>
      <c r="T10" s="557"/>
    </row>
    <row r="11" spans="1:20"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c r="O11" s="557"/>
      <c r="P11" s="557"/>
      <c r="Q11" s="557"/>
      <c r="R11" s="557"/>
      <c r="S11" s="557"/>
      <c r="T11" s="557"/>
    </row>
    <row r="12" spans="1:20" s="537" customFormat="1" ht="22.5">
      <c r="A12" s="1269"/>
      <c r="B12" s="1269"/>
      <c r="C12" s="1269">
        <v>1</v>
      </c>
      <c r="D12" s="590"/>
      <c r="F12" s="583" t="str">
        <f>"4."&amp;mergeValue(A12) &amp;"."&amp;mergeValue(B12)&amp;"."&amp;mergeValue(C12)</f>
        <v>4.1.1.1</v>
      </c>
      <c r="G12" s="589" t="s">
        <v>476</v>
      </c>
      <c r="H12" s="571"/>
      <c r="I12" s="548" t="s">
        <v>479</v>
      </c>
      <c r="J12" s="582"/>
      <c r="K12" s="557"/>
      <c r="L12" s="557"/>
      <c r="M12" s="557"/>
      <c r="N12" s="557"/>
      <c r="O12" s="557"/>
      <c r="P12" s="557"/>
      <c r="Q12" s="557"/>
      <c r="R12" s="557"/>
      <c r="S12" s="557"/>
      <c r="T12" s="557"/>
    </row>
    <row r="13" spans="1:20" s="537" customFormat="1" ht="39" customHeight="1">
      <c r="A13" s="1269"/>
      <c r="B13" s="1269"/>
      <c r="C13" s="1269"/>
      <c r="D13" s="590">
        <v>1</v>
      </c>
      <c r="F13" s="583" t="str">
        <f>"4."&amp;mergeValue(A13) &amp;"."&amp;mergeValue(B13)&amp;"."&amp;mergeValue(C13)&amp;"."&amp;mergeValue(D13)</f>
        <v>4.1.1.1.1</v>
      </c>
      <c r="G13" s="600" t="s">
        <v>477</v>
      </c>
      <c r="H13" s="571"/>
      <c r="I13" s="1270" t="s">
        <v>569</v>
      </c>
      <c r="J13" s="582"/>
      <c r="K13" s="557"/>
      <c r="L13" s="557"/>
      <c r="M13" s="557"/>
      <c r="N13" s="557"/>
      <c r="O13" s="557"/>
      <c r="P13" s="557"/>
      <c r="Q13" s="557"/>
      <c r="R13" s="557"/>
      <c r="S13" s="557"/>
      <c r="T13" s="557"/>
    </row>
    <row r="14" spans="1:20" s="537" customFormat="1" ht="18.75">
      <c r="A14" s="1269"/>
      <c r="B14" s="1269"/>
      <c r="C14" s="1269"/>
      <c r="D14" s="590"/>
      <c r="F14" s="586"/>
      <c r="G14" s="518" t="s">
        <v>4</v>
      </c>
      <c r="H14" s="591"/>
      <c r="I14" s="1270"/>
      <c r="J14" s="582"/>
      <c r="K14" s="557"/>
      <c r="L14" s="557"/>
      <c r="M14" s="557"/>
      <c r="N14" s="557"/>
      <c r="O14" s="557"/>
      <c r="P14" s="557"/>
      <c r="Q14" s="557"/>
      <c r="R14" s="557"/>
      <c r="S14" s="557"/>
      <c r="T14" s="557"/>
    </row>
    <row r="15" spans="1:20" s="537" customFormat="1" ht="18.75">
      <c r="A15" s="1269"/>
      <c r="B15" s="1269"/>
      <c r="C15" s="590"/>
      <c r="D15" s="590"/>
      <c r="F15" s="601"/>
      <c r="G15" s="544" t="s">
        <v>400</v>
      </c>
      <c r="H15" s="602"/>
      <c r="I15" s="603"/>
      <c r="J15" s="582"/>
      <c r="K15" s="557"/>
      <c r="L15" s="557"/>
      <c r="M15" s="557"/>
      <c r="N15" s="557"/>
      <c r="O15" s="557"/>
      <c r="P15" s="557"/>
      <c r="Q15" s="557"/>
      <c r="R15" s="557"/>
      <c r="S15" s="557"/>
      <c r="T15" s="557"/>
    </row>
    <row r="16" spans="1:20" s="537" customFormat="1" ht="18.75">
      <c r="A16" s="1269"/>
      <c r="B16" s="557"/>
      <c r="C16" s="557"/>
      <c r="D16" s="557"/>
      <c r="F16" s="586"/>
      <c r="G16" s="526" t="s">
        <v>483</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482</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64" t="s">
        <v>571</v>
      </c>
      <c r="H19" s="1264"/>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86" t="s">
        <v>616</v>
      </c>
      <c r="M5" s="1286"/>
      <c r="N5" s="1286"/>
      <c r="O5" s="1286"/>
      <c r="P5" s="1286"/>
      <c r="Q5" s="1286"/>
      <c r="R5" s="1286"/>
      <c r="S5" s="1286"/>
      <c r="T5" s="1286"/>
      <c r="U5" s="465"/>
    </row>
    <row r="6" spans="1:34" ht="3" customHeight="1">
      <c r="J6" s="450"/>
      <c r="K6" s="450"/>
      <c r="L6" s="446"/>
      <c r="M6" s="446"/>
      <c r="N6" s="446"/>
      <c r="O6" s="449"/>
      <c r="P6" s="449"/>
      <c r="Q6" s="449"/>
      <c r="R6" s="449"/>
      <c r="S6" s="449"/>
      <c r="T6" s="449"/>
      <c r="U6" s="446"/>
    </row>
    <row r="7" spans="1:34"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4"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633"/>
      <c r="X8" s="557"/>
      <c r="Y8" s="557"/>
      <c r="Z8" s="557"/>
      <c r="AA8" s="557"/>
      <c r="AB8" s="557"/>
      <c r="AC8" s="557"/>
      <c r="AD8" s="557"/>
      <c r="AE8" s="557"/>
      <c r="AF8" s="557"/>
      <c r="AG8" s="557"/>
      <c r="AH8" s="557"/>
    </row>
    <row r="9" spans="1:34" s="460" customFormat="1" ht="22.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633"/>
      <c r="X9" s="473"/>
      <c r="Y9" s="473"/>
      <c r="Z9" s="473"/>
      <c r="AA9" s="473"/>
      <c r="AB9" s="473"/>
      <c r="AC9" s="473"/>
      <c r="AD9" s="473"/>
      <c r="AE9" s="473"/>
      <c r="AF9" s="473"/>
      <c r="AG9" s="473"/>
      <c r="AH9" s="473"/>
    </row>
    <row r="10" spans="1:34"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4" s="460" customFormat="1" ht="11.25" hidden="1">
      <c r="A11" s="473"/>
      <c r="B11" s="473"/>
      <c r="C11" s="473"/>
      <c r="D11" s="473"/>
      <c r="E11" s="473"/>
      <c r="F11" s="473"/>
      <c r="G11" s="473"/>
      <c r="H11" s="473"/>
      <c r="L11" s="520"/>
      <c r="M11" s="520"/>
      <c r="N11" s="534"/>
      <c r="O11" s="549"/>
      <c r="P11" s="549"/>
      <c r="Q11" s="549"/>
      <c r="R11" s="549"/>
      <c r="S11" s="549"/>
      <c r="T11" s="549"/>
      <c r="U11" s="471" t="s">
        <v>370</v>
      </c>
      <c r="X11" s="473"/>
      <c r="Y11" s="473"/>
      <c r="Z11" s="473"/>
      <c r="AA11" s="473"/>
      <c r="AB11" s="473"/>
      <c r="AC11" s="473"/>
      <c r="AD11" s="473"/>
      <c r="AE11" s="473"/>
      <c r="AF11" s="473"/>
      <c r="AG11" s="473"/>
      <c r="AH11" s="473"/>
    </row>
    <row r="12" spans="1:34" ht="15" customHeight="1">
      <c r="J12" s="450"/>
      <c r="K12" s="450"/>
      <c r="L12" s="446"/>
      <c r="M12" s="446"/>
      <c r="N12" s="446"/>
      <c r="O12" s="1317"/>
      <c r="P12" s="1317"/>
      <c r="Q12" s="1317"/>
      <c r="R12" s="1317"/>
      <c r="S12" s="1317"/>
      <c r="T12" s="1317"/>
      <c r="U12" s="1317"/>
    </row>
    <row r="13" spans="1:34">
      <c r="J13" s="450"/>
      <c r="K13" s="450"/>
      <c r="L13" s="1217" t="s">
        <v>444</v>
      </c>
      <c r="M13" s="1217"/>
      <c r="N13" s="1217"/>
      <c r="O13" s="1217"/>
      <c r="P13" s="1217"/>
      <c r="Q13" s="1217"/>
      <c r="R13" s="1217"/>
      <c r="S13" s="1217"/>
      <c r="T13" s="1217"/>
      <c r="U13" s="1217"/>
      <c r="V13" s="1217"/>
      <c r="W13" s="1217" t="s">
        <v>445</v>
      </c>
    </row>
    <row r="14" spans="1:34" ht="14.25" customHeight="1">
      <c r="J14" s="450"/>
      <c r="K14" s="450"/>
      <c r="L14" s="1300" t="s">
        <v>90</v>
      </c>
      <c r="M14" s="1300" t="s">
        <v>602</v>
      </c>
      <c r="N14" s="489"/>
      <c r="O14" s="1301" t="s">
        <v>604</v>
      </c>
      <c r="P14" s="1302"/>
      <c r="Q14" s="1302"/>
      <c r="R14" s="1302"/>
      <c r="S14" s="1302"/>
      <c r="T14" s="1303"/>
      <c r="U14" s="1283" t="s">
        <v>338</v>
      </c>
      <c r="V14" s="1297" t="s">
        <v>273</v>
      </c>
      <c r="W14" s="1217"/>
    </row>
    <row r="15" spans="1:34" s="491" customFormat="1" ht="14.25" customHeight="1">
      <c r="A15" s="552"/>
      <c r="B15" s="552"/>
      <c r="C15" s="552"/>
      <c r="D15" s="552"/>
      <c r="E15" s="552"/>
      <c r="F15" s="552"/>
      <c r="G15" s="558"/>
      <c r="H15" s="558"/>
      <c r="I15" s="499"/>
      <c r="J15" s="497"/>
      <c r="K15" s="497"/>
      <c r="L15" s="1300"/>
      <c r="M15" s="1300"/>
      <c r="N15" s="489"/>
      <c r="O15" s="1306" t="s">
        <v>675</v>
      </c>
      <c r="P15" s="1304" t="s">
        <v>269</v>
      </c>
      <c r="Q15" s="1305"/>
      <c r="R15" s="1281" t="s">
        <v>615</v>
      </c>
      <c r="S15" s="1281"/>
      <c r="T15" s="1282"/>
      <c r="U15" s="1284"/>
      <c r="V15" s="1298"/>
      <c r="W15" s="1217"/>
      <c r="X15" s="552"/>
      <c r="Y15" s="552"/>
      <c r="Z15" s="552"/>
      <c r="AA15" s="552"/>
      <c r="AB15" s="552"/>
      <c r="AC15" s="552"/>
      <c r="AD15" s="552"/>
      <c r="AE15" s="552"/>
      <c r="AF15" s="552"/>
      <c r="AG15" s="552"/>
      <c r="AH15" s="552"/>
    </row>
    <row r="16" spans="1:34" ht="33.75">
      <c r="J16" s="450"/>
      <c r="K16" s="450"/>
      <c r="L16" s="1300"/>
      <c r="M16" s="1300"/>
      <c r="N16" s="488"/>
      <c r="O16" s="1307"/>
      <c r="P16" s="503" t="s">
        <v>670</v>
      </c>
      <c r="Q16" s="503" t="s">
        <v>671</v>
      </c>
      <c r="R16" s="504" t="s">
        <v>272</v>
      </c>
      <c r="S16" s="1295" t="s">
        <v>271</v>
      </c>
      <c r="T16" s="1296"/>
      <c r="U16" s="1285"/>
      <c r="V16" s="1299"/>
      <c r="W16" s="1217"/>
    </row>
    <row r="17" spans="1:35">
      <c r="J17" s="450"/>
      <c r="K17" s="458">
        <v>1</v>
      </c>
      <c r="L17" s="493" t="s">
        <v>91</v>
      </c>
      <c r="M17" s="493" t="s">
        <v>47</v>
      </c>
      <c r="N17" s="464" t="s">
        <v>47</v>
      </c>
      <c r="O17" s="456">
        <f ca="1">OFFSET(O17,0,-1)+1</f>
        <v>3</v>
      </c>
      <c r="P17" s="456">
        <f ca="1">OFFSET(P17,0,-1)+1</f>
        <v>4</v>
      </c>
      <c r="Q17" s="456">
        <f ca="1">OFFSET(Q17,0,-1)+1</f>
        <v>5</v>
      </c>
      <c r="R17" s="456">
        <f ca="1">OFFSET(R17,0,-1)+1</f>
        <v>6</v>
      </c>
      <c r="S17" s="1288">
        <f ca="1">OFFSET(S17,0,-1)+1</f>
        <v>7</v>
      </c>
      <c r="T17" s="1288"/>
      <c r="U17" s="456">
        <f ca="1">OFFSET(U17,0,-2)+1</f>
        <v>8</v>
      </c>
      <c r="V17" s="618">
        <f ca="1">OFFSET(V17,0,-1)</f>
        <v>8</v>
      </c>
      <c r="W17" s="456">
        <f ca="1">OFFSET(W17,0,-1)+1</f>
        <v>9</v>
      </c>
    </row>
    <row r="18" spans="1:35" ht="22.5">
      <c r="A18" s="1271">
        <v>1</v>
      </c>
      <c r="B18" s="904"/>
      <c r="C18" s="904"/>
      <c r="D18" s="904"/>
      <c r="E18" s="905"/>
      <c r="F18" s="906"/>
      <c r="G18" s="906"/>
      <c r="H18" s="906"/>
      <c r="I18" s="907"/>
      <c r="J18" s="902"/>
      <c r="K18" s="909"/>
      <c r="L18" s="560">
        <f>mergeValue(A18)</f>
        <v>1</v>
      </c>
      <c r="M18" s="608" t="s">
        <v>19</v>
      </c>
      <c r="N18" s="547"/>
      <c r="O18" s="1314"/>
      <c r="P18" s="1314"/>
      <c r="Q18" s="1314"/>
      <c r="R18" s="1314"/>
      <c r="S18" s="1314"/>
      <c r="T18" s="1314"/>
      <c r="U18" s="1314"/>
      <c r="V18" s="1314"/>
      <c r="W18" s="1122" t="s">
        <v>718</v>
      </c>
    </row>
    <row r="19" spans="1:35" ht="22.5">
      <c r="A19" s="1271"/>
      <c r="B19" s="1271">
        <v>1</v>
      </c>
      <c r="C19" s="904"/>
      <c r="D19" s="904"/>
      <c r="E19" s="906"/>
      <c r="F19" s="906"/>
      <c r="G19" s="906"/>
      <c r="H19" s="906"/>
      <c r="I19" s="901"/>
      <c r="J19" s="900"/>
      <c r="K19" s="903"/>
      <c r="L19" s="560" t="str">
        <f>mergeValue(A19) &amp;"."&amp; mergeValue(B19)</f>
        <v>1.1</v>
      </c>
      <c r="M19" s="514" t="s">
        <v>15</v>
      </c>
      <c r="N19" s="547"/>
      <c r="O19" s="1314"/>
      <c r="P19" s="1314"/>
      <c r="Q19" s="1314"/>
      <c r="R19" s="1314"/>
      <c r="S19" s="1314"/>
      <c r="T19" s="1314"/>
      <c r="U19" s="1314"/>
      <c r="V19" s="1314"/>
      <c r="W19" s="1122" t="s">
        <v>459</v>
      </c>
    </row>
    <row r="20" spans="1:35" ht="22.5">
      <c r="A20" s="1271"/>
      <c r="B20" s="1271"/>
      <c r="C20" s="1271">
        <v>1</v>
      </c>
      <c r="D20" s="904"/>
      <c r="E20" s="906"/>
      <c r="F20" s="906"/>
      <c r="G20" s="906"/>
      <c r="H20" s="906"/>
      <c r="I20" s="908"/>
      <c r="J20" s="900"/>
      <c r="K20" s="903"/>
      <c r="L20" s="560" t="str">
        <f>mergeValue(A20) &amp;"."&amp; mergeValue(B20)&amp;"."&amp; mergeValue(C20)</f>
        <v>1.1.1</v>
      </c>
      <c r="M20" s="515" t="s">
        <v>7</v>
      </c>
      <c r="N20" s="547"/>
      <c r="O20" s="1314"/>
      <c r="P20" s="1314"/>
      <c r="Q20" s="1314"/>
      <c r="R20" s="1314"/>
      <c r="S20" s="1314"/>
      <c r="T20" s="1314"/>
      <c r="U20" s="1314"/>
      <c r="V20" s="1314"/>
      <c r="W20" s="1122" t="s">
        <v>600</v>
      </c>
    </row>
    <row r="21" spans="1:35" ht="22.5">
      <c r="A21" s="1271"/>
      <c r="B21" s="1271"/>
      <c r="C21" s="1271"/>
      <c r="D21" s="1271">
        <v>1</v>
      </c>
      <c r="E21" s="906"/>
      <c r="F21" s="906"/>
      <c r="G21" s="906"/>
      <c r="H21" s="906"/>
      <c r="I21" s="908"/>
      <c r="J21" s="900"/>
      <c r="K21" s="903"/>
      <c r="L21" s="560" t="str">
        <f>mergeValue(A21) &amp;"."&amp; mergeValue(B21)&amp;"."&amp; mergeValue(C21)&amp;"."&amp; mergeValue(D21)</f>
        <v>1.1.1.1</v>
      </c>
      <c r="M21" s="516" t="s">
        <v>21</v>
      </c>
      <c r="N21" s="547"/>
      <c r="O21" s="1314"/>
      <c r="P21" s="1314"/>
      <c r="Q21" s="1314"/>
      <c r="R21" s="1314"/>
      <c r="S21" s="1314"/>
      <c r="T21" s="1314"/>
      <c r="U21" s="1314"/>
      <c r="V21" s="1314"/>
      <c r="W21" s="1122" t="s">
        <v>601</v>
      </c>
    </row>
    <row r="22" spans="1:35" ht="11.25" hidden="1" customHeight="1">
      <c r="A22" s="1271"/>
      <c r="B22" s="1271"/>
      <c r="C22" s="1271"/>
      <c r="D22" s="1271"/>
      <c r="E22" s="1271">
        <v>1</v>
      </c>
      <c r="F22" s="906"/>
      <c r="G22" s="906"/>
      <c r="H22" s="904">
        <v>1</v>
      </c>
      <c r="I22" s="1271">
        <v>1</v>
      </c>
      <c r="J22" s="906"/>
      <c r="K22" s="911"/>
      <c r="L22" s="560"/>
      <c r="M22" s="522"/>
      <c r="N22" s="548"/>
      <c r="O22" s="598"/>
      <c r="P22" s="598"/>
      <c r="Q22" s="598"/>
      <c r="R22" s="598"/>
      <c r="S22" s="598"/>
      <c r="T22" s="598"/>
      <c r="U22" s="598"/>
      <c r="V22" s="476"/>
      <c r="W22" s="1083"/>
    </row>
    <row r="23" spans="1:35" ht="33.75">
      <c r="A23" s="1271"/>
      <c r="B23" s="1271"/>
      <c r="C23" s="1271"/>
      <c r="D23" s="1271"/>
      <c r="E23" s="1271"/>
      <c r="F23" s="1271">
        <v>1</v>
      </c>
      <c r="G23" s="904"/>
      <c r="H23" s="904"/>
      <c r="I23" s="1271"/>
      <c r="J23" s="1271">
        <v>1</v>
      </c>
      <c r="K23" s="912"/>
      <c r="L23" s="560" t="str">
        <f>mergeValue(A23) &amp;"."&amp; mergeValue(B23)&amp;"."&amp; mergeValue(C23)&amp;"."&amp; mergeValue(D23)&amp;"."&amp;  mergeValue(F23)</f>
        <v>1.1.1.1.1</v>
      </c>
      <c r="M23" s="523" t="s">
        <v>9</v>
      </c>
      <c r="N23" s="548"/>
      <c r="O23" s="1273"/>
      <c r="P23" s="1273"/>
      <c r="Q23" s="1273"/>
      <c r="R23" s="1273"/>
      <c r="S23" s="1273"/>
      <c r="T23" s="1273"/>
      <c r="U23" s="1273"/>
      <c r="V23" s="1273"/>
      <c r="W23" s="1122" t="s">
        <v>720</v>
      </c>
      <c r="Y23" s="472" t="str">
        <f>strCheckUnique(Z23:Z26)</f>
        <v/>
      </c>
      <c r="AA23" s="472"/>
    </row>
    <row r="24" spans="1:35" ht="99" customHeight="1">
      <c r="A24" s="1271"/>
      <c r="B24" s="1271"/>
      <c r="C24" s="1271"/>
      <c r="D24" s="1271"/>
      <c r="E24" s="1271"/>
      <c r="F24" s="1271"/>
      <c r="G24" s="904">
        <v>1</v>
      </c>
      <c r="H24" s="904"/>
      <c r="I24" s="1271"/>
      <c r="J24" s="1271"/>
      <c r="K24" s="912">
        <v>1</v>
      </c>
      <c r="L24" s="560" t="str">
        <f>mergeValue(A24) &amp;"."&amp; mergeValue(B24)&amp;"."&amp; mergeValue(C24)&amp;"."&amp; mergeValue(D24)&amp;"."&amp; mergeValue(F24)&amp;"."&amp; mergeValue(G24)</f>
        <v>1.1.1.1.1.1</v>
      </c>
      <c r="M24" s="1081"/>
      <c r="N24" s="553"/>
      <c r="O24" s="530"/>
      <c r="P24" s="530"/>
      <c r="Q24" s="1033"/>
      <c r="R24" s="1277"/>
      <c r="S24" s="1279" t="s">
        <v>82</v>
      </c>
      <c r="T24" s="1277"/>
      <c r="U24" s="1279" t="s">
        <v>83</v>
      </c>
      <c r="V24" s="545"/>
      <c r="W24" s="1289" t="s">
        <v>733</v>
      </c>
      <c r="X24" s="468" t="str">
        <f>strCheckDate(O25:V25)</f>
        <v/>
      </c>
      <c r="Y24" s="472"/>
      <c r="Z24" s="472" t="str">
        <f>IF(M24="","",M24 )</f>
        <v/>
      </c>
      <c r="AA24" s="472"/>
      <c r="AB24" s="472"/>
      <c r="AC24" s="472"/>
    </row>
    <row r="25" spans="1:35" ht="11.25" hidden="1">
      <c r="A25" s="1271"/>
      <c r="B25" s="1271"/>
      <c r="C25" s="1271"/>
      <c r="D25" s="1271"/>
      <c r="E25" s="1271"/>
      <c r="F25" s="1271"/>
      <c r="G25" s="904"/>
      <c r="H25" s="904"/>
      <c r="I25" s="1271"/>
      <c r="J25" s="1271"/>
      <c r="K25" s="912"/>
      <c r="L25" s="567"/>
      <c r="M25" s="613"/>
      <c r="N25" s="553"/>
      <c r="O25" s="530"/>
      <c r="P25" s="530"/>
      <c r="Q25" s="551" t="str">
        <f>R24 &amp; "-" &amp; T24</f>
        <v>-</v>
      </c>
      <c r="R25" s="1278"/>
      <c r="S25" s="1279"/>
      <c r="T25" s="1278"/>
      <c r="U25" s="1279"/>
      <c r="V25" s="545"/>
      <c r="W25" s="1290"/>
    </row>
    <row r="26" spans="1:35" s="444" customFormat="1" ht="15" customHeight="1">
      <c r="A26" s="1271"/>
      <c r="B26" s="1271"/>
      <c r="C26" s="1271"/>
      <c r="D26" s="1271"/>
      <c r="E26" s="1271"/>
      <c r="F26" s="1271"/>
      <c r="G26" s="906"/>
      <c r="H26" s="904"/>
      <c r="I26" s="1271"/>
      <c r="J26" s="1271"/>
      <c r="K26" s="911"/>
      <c r="L26" s="506"/>
      <c r="M26" s="524" t="s">
        <v>24</v>
      </c>
      <c r="N26" s="519"/>
      <c r="O26" s="513"/>
      <c r="P26" s="513"/>
      <c r="Q26" s="513"/>
      <c r="R26" s="540"/>
      <c r="S26" s="532"/>
      <c r="T26" s="531"/>
      <c r="U26" s="519"/>
      <c r="V26" s="528"/>
      <c r="W26" s="1291"/>
      <c r="X26" s="469"/>
      <c r="Y26" s="469"/>
      <c r="Z26" s="469"/>
      <c r="AA26" s="469"/>
      <c r="AB26" s="469"/>
      <c r="AC26" s="469"/>
      <c r="AD26" s="469"/>
      <c r="AE26" s="469"/>
      <c r="AF26" s="469"/>
      <c r="AG26" s="469"/>
      <c r="AH26" s="469"/>
    </row>
    <row r="27" spans="1:35" s="444" customFormat="1" ht="15" customHeight="1">
      <c r="A27" s="1271"/>
      <c r="B27" s="1271"/>
      <c r="C27" s="1271"/>
      <c r="D27" s="1271"/>
      <c r="E27" s="1271"/>
      <c r="F27" s="906"/>
      <c r="G27" s="906"/>
      <c r="H27" s="904"/>
      <c r="I27" s="1271"/>
      <c r="J27" s="906"/>
      <c r="K27" s="911"/>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5" s="444" customFormat="1" ht="15" hidden="1" customHeight="1">
      <c r="A28" s="1271"/>
      <c r="B28" s="1271"/>
      <c r="C28" s="1271"/>
      <c r="D28" s="1271"/>
      <c r="E28" s="910"/>
      <c r="F28" s="906"/>
      <c r="G28" s="906"/>
      <c r="H28" s="906"/>
      <c r="I28" s="902"/>
      <c r="J28" s="899"/>
      <c r="K28" s="909"/>
      <c r="L28" s="506"/>
      <c r="M28" s="519"/>
      <c r="N28" s="519"/>
      <c r="O28" s="519"/>
      <c r="P28" s="519"/>
      <c r="Q28" s="519"/>
      <c r="R28" s="519"/>
      <c r="S28" s="519"/>
      <c r="T28" s="519"/>
      <c r="U28" s="519"/>
      <c r="V28" s="532"/>
      <c r="W28" s="528"/>
      <c r="X28" s="469"/>
      <c r="Y28" s="469"/>
      <c r="Z28" s="469"/>
      <c r="AA28" s="469"/>
      <c r="AB28" s="469"/>
      <c r="AC28" s="469"/>
      <c r="AD28" s="469"/>
      <c r="AE28" s="469"/>
      <c r="AF28" s="469"/>
      <c r="AG28" s="469"/>
      <c r="AH28" s="469"/>
      <c r="AI28" s="469"/>
    </row>
    <row r="29" spans="1:35" s="444" customFormat="1" ht="15" customHeight="1">
      <c r="A29" s="1271"/>
      <c r="B29" s="1271"/>
      <c r="C29" s="1271"/>
      <c r="D29" s="910"/>
      <c r="E29" s="910"/>
      <c r="F29" s="906"/>
      <c r="G29" s="906"/>
      <c r="H29" s="906"/>
      <c r="I29" s="902"/>
      <c r="J29" s="899"/>
      <c r="K29" s="909"/>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5" s="444" customFormat="1" ht="15" customHeight="1">
      <c r="A30" s="1271"/>
      <c r="B30" s="1271"/>
      <c r="C30" s="910"/>
      <c r="D30" s="910"/>
      <c r="E30" s="910"/>
      <c r="F30" s="910"/>
      <c r="G30" s="915"/>
      <c r="H30" s="902"/>
      <c r="I30" s="913"/>
      <c r="J30" s="899"/>
      <c r="K30" s="914"/>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5" s="444" customFormat="1" ht="15" customHeight="1">
      <c r="A31" s="1271"/>
      <c r="B31" s="910"/>
      <c r="C31" s="910"/>
      <c r="D31" s="910"/>
      <c r="E31" s="910"/>
      <c r="F31" s="910"/>
      <c r="G31" s="915"/>
      <c r="H31" s="902"/>
      <c r="I31" s="902"/>
      <c r="J31" s="899"/>
      <c r="K31" s="909"/>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5" s="444" customFormat="1" ht="15" customHeight="1">
      <c r="A32" s="898"/>
      <c r="B32" s="898"/>
      <c r="C32" s="898"/>
      <c r="D32" s="898"/>
      <c r="E32" s="898"/>
      <c r="F32" s="898"/>
      <c r="G32" s="898"/>
      <c r="H32" s="898"/>
      <c r="I32" s="898"/>
      <c r="J32" s="898"/>
      <c r="K32" s="898"/>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41.75" customHeight="1">
      <c r="L34" s="1">
        <v>1</v>
      </c>
      <c r="M34" s="1264" t="s">
        <v>734</v>
      </c>
      <c r="N34" s="1264"/>
      <c r="O34" s="1264"/>
      <c r="P34" s="1264"/>
      <c r="Q34" s="1264"/>
      <c r="R34" s="1264"/>
      <c r="S34" s="1264"/>
      <c r="T34" s="1264"/>
      <c r="U34" s="1264"/>
      <c r="V34" s="1264"/>
      <c r="W34" s="1264"/>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66</v>
      </c>
    </row>
    <row r="2" spans="1:20" ht="22.5">
      <c r="F2" s="1265" t="s">
        <v>470</v>
      </c>
      <c r="G2" s="1266"/>
      <c r="H2" s="1267"/>
      <c r="I2" s="406"/>
    </row>
    <row r="3" spans="1:20" ht="3" customHeight="1"/>
    <row r="4" spans="1:20" s="182" customFormat="1" ht="11.25">
      <c r="A4" s="205"/>
      <c r="B4" s="205"/>
      <c r="C4" s="205"/>
      <c r="D4" s="205"/>
      <c r="F4" s="1217" t="s">
        <v>444</v>
      </c>
      <c r="G4" s="1217"/>
      <c r="H4" s="1217"/>
      <c r="I4" s="1268" t="s">
        <v>445</v>
      </c>
      <c r="J4" s="205"/>
      <c r="K4" s="205"/>
      <c r="L4" s="205"/>
      <c r="M4" s="205"/>
      <c r="N4" s="205"/>
      <c r="O4" s="205"/>
      <c r="P4" s="205"/>
      <c r="Q4" s="205"/>
      <c r="R4" s="205"/>
      <c r="S4" s="205"/>
      <c r="T4" s="205"/>
    </row>
    <row r="5" spans="1:20" s="182" customFormat="1" ht="11.25" customHeight="1">
      <c r="A5" s="205"/>
      <c r="B5" s="205"/>
      <c r="C5" s="205"/>
      <c r="D5" s="205"/>
      <c r="F5" s="298" t="s">
        <v>90</v>
      </c>
      <c r="G5" s="313" t="s">
        <v>447</v>
      </c>
      <c r="H5" s="297" t="s">
        <v>438</v>
      </c>
      <c r="I5" s="1268"/>
      <c r="J5" s="205"/>
      <c r="K5" s="205"/>
      <c r="L5" s="205"/>
      <c r="M5" s="205"/>
      <c r="N5" s="205"/>
      <c r="O5" s="205"/>
      <c r="P5" s="205"/>
      <c r="Q5" s="205"/>
      <c r="R5" s="205"/>
      <c r="S5" s="205"/>
      <c r="T5" s="205"/>
    </row>
    <row r="6" spans="1:20" s="182" customFormat="1" ht="12" customHeight="1">
      <c r="A6" s="205"/>
      <c r="B6" s="205"/>
      <c r="C6" s="205"/>
      <c r="D6" s="205"/>
      <c r="F6" s="299" t="s">
        <v>91</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471</v>
      </c>
      <c r="H7" s="296" t="str">
        <f>IF(dateCh="","",dateCh)</f>
        <v>29.04.2019</v>
      </c>
      <c r="I7" s="188" t="s">
        <v>472</v>
      </c>
      <c r="J7" s="311"/>
      <c r="K7" s="205"/>
      <c r="L7" s="205"/>
      <c r="M7" s="205"/>
      <c r="N7" s="205"/>
      <c r="O7" s="205"/>
      <c r="P7" s="205"/>
      <c r="Q7" s="205"/>
      <c r="R7" s="205"/>
      <c r="S7" s="205"/>
      <c r="T7" s="205"/>
    </row>
    <row r="8" spans="1:20" s="182" customFormat="1" ht="45">
      <c r="A8" s="1269">
        <v>1</v>
      </c>
      <c r="B8" s="205"/>
      <c r="C8" s="205"/>
      <c r="D8" s="205"/>
      <c r="F8" s="312" t="str">
        <f>"2." &amp;mergeValue(A8)</f>
        <v>2.1</v>
      </c>
      <c r="G8" s="388" t="s">
        <v>473</v>
      </c>
      <c r="H8" s="296" t="str">
        <f>IF('Перечень тарифов'!R31="","наименование отсутствует","" &amp; 'Перечень тарифов'!R31 &amp; "")</f>
        <v>наименование отсутствует</v>
      </c>
      <c r="I8" s="188" t="s">
        <v>568</v>
      </c>
      <c r="J8" s="311"/>
      <c r="K8" s="205"/>
      <c r="L8" s="205"/>
      <c r="M8" s="205"/>
      <c r="N8" s="205"/>
      <c r="O8" s="205"/>
      <c r="P8" s="205"/>
      <c r="Q8" s="205"/>
      <c r="R8" s="205"/>
      <c r="S8" s="205"/>
      <c r="T8" s="205"/>
    </row>
    <row r="9" spans="1:20" s="182" customFormat="1" ht="22.5">
      <c r="A9" s="1269"/>
      <c r="B9" s="205"/>
      <c r="C9" s="205"/>
      <c r="D9" s="205"/>
      <c r="F9" s="312" t="str">
        <f>"3." &amp;mergeValue(A9)</f>
        <v>3.1</v>
      </c>
      <c r="G9" s="388" t="s">
        <v>474</v>
      </c>
      <c r="H9" s="296" t="str">
        <f>IF('Перечень тарифов'!F31="","наименование отсутствует","" &amp; 'Перечень тарифов'!F31 &amp; "")</f>
        <v>Передача. Тепловая энергия; Передача. Теплоноситель</v>
      </c>
      <c r="I9" s="188" t="s">
        <v>566</v>
      </c>
      <c r="J9" s="311"/>
      <c r="K9" s="205"/>
      <c r="L9" s="205"/>
      <c r="M9" s="205"/>
      <c r="N9" s="205"/>
      <c r="O9" s="205"/>
      <c r="P9" s="205"/>
      <c r="Q9" s="205"/>
      <c r="R9" s="205"/>
      <c r="S9" s="205"/>
      <c r="T9" s="205"/>
    </row>
    <row r="10" spans="1:20" s="182" customFormat="1" ht="22.5">
      <c r="A10" s="1269"/>
      <c r="B10" s="205"/>
      <c r="C10" s="205"/>
      <c r="D10" s="205"/>
      <c r="F10" s="312" t="str">
        <f>"4."&amp;mergeValue(A10)</f>
        <v>4.1</v>
      </c>
      <c r="G10" s="388" t="s">
        <v>475</v>
      </c>
      <c r="H10" s="297" t="s">
        <v>448</v>
      </c>
      <c r="I10" s="188"/>
      <c r="J10" s="311"/>
      <c r="K10" s="205"/>
      <c r="L10" s="205"/>
      <c r="M10" s="205"/>
      <c r="N10" s="205"/>
      <c r="O10" s="205"/>
      <c r="P10" s="205"/>
      <c r="Q10" s="205"/>
      <c r="R10" s="205"/>
      <c r="S10" s="205"/>
      <c r="T10" s="205"/>
    </row>
    <row r="11" spans="1:20" s="182" customFormat="1" ht="18.75">
      <c r="A11" s="1269"/>
      <c r="B11" s="1269">
        <v>1</v>
      </c>
      <c r="C11" s="320"/>
      <c r="D11" s="320"/>
      <c r="F11" s="312" t="str">
        <f>"4."&amp;mergeValue(A11) &amp;"."&amp;mergeValue(B11)</f>
        <v>4.1.1</v>
      </c>
      <c r="G11" s="303" t="s">
        <v>570</v>
      </c>
      <c r="H11" s="296" t="str">
        <f>IF(region_name="","",region_name)</f>
        <v>Ростовская область</v>
      </c>
      <c r="I11" s="188" t="s">
        <v>478</v>
      </c>
      <c r="J11" s="311"/>
      <c r="K11" s="205"/>
      <c r="L11" s="205"/>
      <c r="M11" s="205"/>
      <c r="N11" s="205"/>
      <c r="O11" s="205"/>
      <c r="P11" s="205"/>
      <c r="Q11" s="205"/>
      <c r="R11" s="205"/>
      <c r="S11" s="205"/>
      <c r="T11" s="205"/>
    </row>
    <row r="12" spans="1:20" s="182" customFormat="1" ht="22.5">
      <c r="A12" s="1269"/>
      <c r="B12" s="1269"/>
      <c r="C12" s="1269">
        <v>1</v>
      </c>
      <c r="D12" s="320"/>
      <c r="F12" s="312" t="str">
        <f>"4."&amp;mergeValue(A12) &amp;"."&amp;mergeValue(B12)&amp;"."&amp;mergeValue(C12)</f>
        <v>4.1.1.1</v>
      </c>
      <c r="G12" s="317" t="s">
        <v>476</v>
      </c>
      <c r="H12" s="296" t="str">
        <f>IF(Территории!H13="","","" &amp; Территории!H13 &amp; "")</f>
        <v>Город Волгодонск</v>
      </c>
      <c r="I12" s="188" t="s">
        <v>479</v>
      </c>
      <c r="J12" s="311"/>
      <c r="K12" s="205"/>
      <c r="L12" s="205"/>
      <c r="M12" s="205"/>
      <c r="N12" s="205"/>
      <c r="O12" s="205"/>
      <c r="P12" s="205"/>
      <c r="Q12" s="205"/>
      <c r="R12" s="205"/>
      <c r="S12" s="205"/>
      <c r="T12" s="205"/>
    </row>
    <row r="13" spans="1:20" s="182" customFormat="1" ht="56.25">
      <c r="A13" s="1269"/>
      <c r="B13" s="1269"/>
      <c r="C13" s="1269"/>
      <c r="D13" s="320">
        <v>1</v>
      </c>
      <c r="F13" s="312" t="str">
        <f>"4."&amp;mergeValue(A13) &amp;"."&amp;mergeValue(B13)&amp;"."&amp;mergeValue(C13)&amp;"."&amp;mergeValue(D13)</f>
        <v>4.1.1.1.1</v>
      </c>
      <c r="G13" s="391" t="s">
        <v>477</v>
      </c>
      <c r="H13" s="296" t="str">
        <f>IF(Территории!R14="","","" &amp; Территории!R14 &amp; "")</f>
        <v>Город Волгодонск (60712000)</v>
      </c>
      <c r="I13" s="1176" t="s">
        <v>569</v>
      </c>
      <c r="J13" s="311"/>
      <c r="K13" s="205"/>
      <c r="L13" s="205"/>
      <c r="M13" s="205"/>
      <c r="N13" s="205"/>
      <c r="O13" s="205"/>
      <c r="P13" s="205"/>
      <c r="Q13" s="205"/>
      <c r="R13" s="205"/>
      <c r="S13" s="205"/>
      <c r="T13" s="205"/>
    </row>
    <row r="14" spans="1:20" s="305" customFormat="1" ht="3" customHeight="1">
      <c r="A14" s="306"/>
      <c r="B14" s="306"/>
      <c r="C14" s="306"/>
      <c r="D14" s="306"/>
      <c r="F14" s="321"/>
      <c r="G14" s="322"/>
      <c r="H14" s="323"/>
      <c r="I14" s="324"/>
      <c r="J14" s="306"/>
      <c r="K14" s="306"/>
      <c r="L14" s="306"/>
      <c r="M14" s="306"/>
      <c r="N14" s="306"/>
      <c r="O14" s="306"/>
      <c r="P14" s="306"/>
      <c r="Q14" s="306"/>
      <c r="R14" s="306"/>
      <c r="S14" s="306"/>
      <c r="T14" s="306"/>
    </row>
    <row r="15" spans="1:20" s="305" customFormat="1" ht="15" customHeight="1">
      <c r="A15" s="306"/>
      <c r="B15" s="306"/>
      <c r="C15" s="306"/>
      <c r="D15" s="306"/>
      <c r="F15" s="304"/>
      <c r="G15" s="1264" t="s">
        <v>571</v>
      </c>
      <c r="H15" s="1264"/>
      <c r="I15" s="217"/>
      <c r="J15" s="306"/>
      <c r="K15" s="306"/>
      <c r="L15" s="306"/>
      <c r="M15" s="306"/>
      <c r="N15" s="306"/>
      <c r="O15" s="306"/>
      <c r="P15" s="306"/>
      <c r="Q15" s="306"/>
      <c r="R15" s="306"/>
      <c r="S15" s="306"/>
      <c r="T15" s="30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1"/>
  <sheetViews>
    <sheetView showGridLines="0" topLeftCell="I4" zoomScaleNormal="100" workbookViewId="0">
      <selection activeCell="Y31" sqref="Y31"/>
    </sheetView>
  </sheetViews>
  <sheetFormatPr defaultColWidth="10.5703125" defaultRowHeight="14.25"/>
  <cols>
    <col min="1" max="6" width="10.5703125" style="468" hidden="1" customWidth="1"/>
    <col min="7" max="8" width="11.140625" style="474"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6" width="23.7109375" style="445" customWidth="1"/>
    <col min="17"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8"/>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286" t="s">
        <v>735</v>
      </c>
      <c r="M5" s="1286"/>
      <c r="N5" s="1286"/>
      <c r="O5" s="1286"/>
      <c r="P5" s="1286"/>
      <c r="Q5" s="1286"/>
      <c r="R5" s="1286"/>
      <c r="S5" s="1286"/>
      <c r="T5" s="1286"/>
      <c r="U5" s="546"/>
      <c r="V5" s="491"/>
      <c r="W5" s="491"/>
      <c r="X5" s="552"/>
      <c r="Y5" s="552"/>
      <c r="Z5" s="465"/>
    </row>
    <row r="6" spans="1:33" ht="3" customHeight="1">
      <c r="J6" s="450"/>
      <c r="K6" s="450"/>
      <c r="L6" s="446"/>
      <c r="M6" s="446"/>
      <c r="N6" s="446"/>
      <c r="O6" s="449"/>
      <c r="P6" s="449"/>
      <c r="Q6" s="449"/>
      <c r="R6" s="449"/>
      <c r="S6" s="449"/>
      <c r="T6" s="449"/>
      <c r="U6" s="446"/>
      <c r="V6" s="446"/>
    </row>
    <row r="7" spans="1:33"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3" s="460" customFormat="1" ht="18.75">
      <c r="A8" s="473"/>
      <c r="B8" s="473"/>
      <c r="C8" s="473"/>
      <c r="D8" s="473"/>
      <c r="E8" s="473"/>
      <c r="F8" s="473"/>
      <c r="G8" s="473"/>
      <c r="H8" s="473"/>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633"/>
      <c r="V8" s="455"/>
      <c r="AC8" s="473"/>
      <c r="AD8" s="473"/>
      <c r="AE8" s="473"/>
      <c r="AF8" s="473"/>
      <c r="AG8" s="473"/>
    </row>
    <row r="9" spans="1:33" s="460" customFormat="1" ht="22.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633"/>
      <c r="V9" s="455"/>
      <c r="AC9" s="473"/>
      <c r="AD9" s="473"/>
      <c r="AE9" s="473"/>
      <c r="AF9" s="473"/>
      <c r="AG9" s="473"/>
    </row>
    <row r="10" spans="1:33"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3" s="460" customFormat="1" ht="11.25" hidden="1">
      <c r="A11" s="473"/>
      <c r="B11" s="473"/>
      <c r="C11" s="473"/>
      <c r="D11" s="473"/>
      <c r="E11" s="473"/>
      <c r="F11" s="473"/>
      <c r="G11" s="473"/>
      <c r="H11" s="473"/>
      <c r="L11" s="520"/>
      <c r="M11" s="520"/>
      <c r="N11" s="534"/>
      <c r="O11" s="549"/>
      <c r="P11" s="549"/>
      <c r="Q11" s="549"/>
      <c r="R11" s="549"/>
      <c r="S11" s="549"/>
      <c r="T11" s="549"/>
      <c r="U11" s="455"/>
      <c r="V11" s="455"/>
      <c r="Z11" s="471" t="s">
        <v>370</v>
      </c>
      <c r="AC11" s="473"/>
      <c r="AD11" s="473"/>
      <c r="AE11" s="473"/>
      <c r="AF11" s="473"/>
      <c r="AG11" s="473"/>
    </row>
    <row r="12" spans="1:33">
      <c r="J12" s="450"/>
      <c r="K12" s="450"/>
      <c r="L12" s="446"/>
      <c r="M12" s="446"/>
      <c r="N12" s="446"/>
      <c r="O12" s="1313"/>
      <c r="P12" s="1313"/>
      <c r="Q12" s="1313"/>
      <c r="R12" s="1313"/>
      <c r="S12" s="1313"/>
      <c r="T12" s="1313"/>
      <c r="U12" s="1313"/>
      <c r="V12" s="1313"/>
      <c r="W12" s="1313"/>
      <c r="X12" s="1313"/>
      <c r="Y12" s="1313"/>
      <c r="Z12" s="1313"/>
    </row>
    <row r="13" spans="1:33" ht="14.25" customHeight="1">
      <c r="J13" s="450"/>
      <c r="K13" s="450"/>
      <c r="L13" s="1300" t="s">
        <v>444</v>
      </c>
      <c r="M13" s="1300"/>
      <c r="N13" s="1300"/>
      <c r="O13" s="1300"/>
      <c r="P13" s="1300"/>
      <c r="Q13" s="1300"/>
      <c r="R13" s="1300"/>
      <c r="S13" s="1300"/>
      <c r="T13" s="1300"/>
      <c r="U13" s="1300"/>
      <c r="V13" s="1300"/>
      <c r="W13" s="1300"/>
      <c r="X13" s="1300"/>
      <c r="Y13" s="1300"/>
      <c r="Z13" s="1300"/>
      <c r="AA13" s="1300"/>
      <c r="AB13" s="1217" t="s">
        <v>445</v>
      </c>
    </row>
    <row r="14" spans="1:33" ht="14.25" customHeight="1">
      <c r="J14" s="450"/>
      <c r="K14" s="450"/>
      <c r="L14" s="1300" t="s">
        <v>90</v>
      </c>
      <c r="M14" s="1300" t="s">
        <v>602</v>
      </c>
      <c r="N14" s="545"/>
      <c r="O14" s="1217" t="s">
        <v>604</v>
      </c>
      <c r="P14" s="1217"/>
      <c r="Q14" s="1217"/>
      <c r="R14" s="1217"/>
      <c r="S14" s="1217"/>
      <c r="T14" s="1217"/>
      <c r="U14" s="1217"/>
      <c r="V14" s="1217"/>
      <c r="W14" s="1217"/>
      <c r="X14" s="1217"/>
      <c r="Y14" s="1217"/>
      <c r="Z14" s="1300" t="s">
        <v>338</v>
      </c>
      <c r="AA14" s="1312" t="s">
        <v>273</v>
      </c>
      <c r="AB14" s="1217"/>
    </row>
    <row r="15" spans="1:33" s="491" customFormat="1" ht="14.25" customHeight="1">
      <c r="A15" s="552"/>
      <c r="B15" s="552"/>
      <c r="C15" s="552"/>
      <c r="D15" s="552"/>
      <c r="E15" s="552"/>
      <c r="F15" s="552"/>
      <c r="G15" s="558"/>
      <c r="H15" s="558"/>
      <c r="I15" s="499"/>
      <c r="J15" s="497"/>
      <c r="K15" s="497"/>
      <c r="L15" s="1300"/>
      <c r="M15" s="1300"/>
      <c r="N15" s="545"/>
      <c r="O15" s="1324" t="s">
        <v>617</v>
      </c>
      <c r="P15" s="1324" t="s">
        <v>589</v>
      </c>
      <c r="Q15" s="1324" t="s">
        <v>590</v>
      </c>
      <c r="R15" s="1324" t="s">
        <v>269</v>
      </c>
      <c r="S15" s="1324"/>
      <c r="T15" s="1324" t="s">
        <v>269</v>
      </c>
      <c r="U15" s="1324"/>
      <c r="V15" s="619"/>
      <c r="W15" s="1323" t="s">
        <v>615</v>
      </c>
      <c r="X15" s="1323"/>
      <c r="Y15" s="1323"/>
      <c r="Z15" s="1300"/>
      <c r="AA15" s="1312"/>
      <c r="AB15" s="1217"/>
      <c r="AC15" s="552"/>
      <c r="AD15" s="552"/>
      <c r="AE15" s="552"/>
      <c r="AF15" s="552"/>
      <c r="AG15" s="552"/>
    </row>
    <row r="16" spans="1:33" ht="56.25" customHeight="1">
      <c r="J16" s="450"/>
      <c r="K16" s="450"/>
      <c r="L16" s="1300"/>
      <c r="M16" s="1300"/>
      <c r="N16" s="545"/>
      <c r="O16" s="1324"/>
      <c r="P16" s="1324"/>
      <c r="Q16" s="1324"/>
      <c r="R16" s="503" t="s">
        <v>591</v>
      </c>
      <c r="S16" s="503" t="s">
        <v>592</v>
      </c>
      <c r="T16" s="503" t="s">
        <v>593</v>
      </c>
      <c r="U16" s="503" t="s">
        <v>594</v>
      </c>
      <c r="V16" s="503"/>
      <c r="W16" s="504" t="s">
        <v>272</v>
      </c>
      <c r="X16" s="1320" t="s">
        <v>271</v>
      </c>
      <c r="Y16" s="1320"/>
      <c r="Z16" s="1300"/>
      <c r="AA16" s="1312"/>
      <c r="AB16" s="1217"/>
    </row>
    <row r="17" spans="1:33">
      <c r="J17" s="450"/>
      <c r="K17" s="458">
        <v>1</v>
      </c>
      <c r="L17" s="447" t="s">
        <v>91</v>
      </c>
      <c r="M17" s="447" t="s">
        <v>47</v>
      </c>
      <c r="N17" s="464" t="s">
        <v>47</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3">
        <f ca="1">OFFSET(V17,0,-1)</f>
        <v>9</v>
      </c>
      <c r="W17" s="456">
        <f t="shared" ca="1" si="0"/>
        <v>10</v>
      </c>
      <c r="X17" s="1288">
        <f ca="1">OFFSET(X17,0,-1)+1</f>
        <v>11</v>
      </c>
      <c r="Y17" s="1288"/>
      <c r="Z17" s="456">
        <f ca="1">OFFSET(Z17,0,-2)+1</f>
        <v>12</v>
      </c>
      <c r="AB17" s="456">
        <f ca="1">OFFSET(AB17,0,-2)+1</f>
        <v>13</v>
      </c>
    </row>
    <row r="18" spans="1:33" ht="22.5">
      <c r="A18" s="1271">
        <v>1</v>
      </c>
      <c r="B18" s="996"/>
      <c r="C18" s="996"/>
      <c r="D18" s="996"/>
      <c r="E18" s="997"/>
      <c r="F18" s="998"/>
      <c r="G18" s="996"/>
      <c r="H18" s="996"/>
      <c r="I18" s="985"/>
      <c r="J18" s="989"/>
      <c r="K18" s="989"/>
      <c r="L18" s="560">
        <f>mergeValue(A18)</f>
        <v>1</v>
      </c>
      <c r="M18" s="608" t="s">
        <v>19</v>
      </c>
      <c r="N18" s="547"/>
      <c r="O18" s="1314" t="str">
        <f>IF('Перечень тарифов'!J31="","","" &amp; 'Перечень тарифов'!J31 &amp; "")</f>
        <v>Долгосрочный тариф на тепловую энергию, горячую воду в открытой системе теплоснабжения (горячего водоснабжения)</v>
      </c>
      <c r="P18" s="1314"/>
      <c r="Q18" s="1314"/>
      <c r="R18" s="1314"/>
      <c r="S18" s="1314"/>
      <c r="T18" s="1314"/>
      <c r="U18" s="1314"/>
      <c r="V18" s="1314"/>
      <c r="W18" s="1314"/>
      <c r="X18" s="1314"/>
      <c r="Y18" s="1314"/>
      <c r="Z18" s="1314"/>
      <c r="AA18" s="1314"/>
      <c r="AB18" s="597" t="s">
        <v>718</v>
      </c>
    </row>
    <row r="19" spans="1:33" hidden="1">
      <c r="A19" s="1271"/>
      <c r="B19" s="1271">
        <v>1</v>
      </c>
      <c r="C19" s="996"/>
      <c r="D19" s="996"/>
      <c r="E19" s="998"/>
      <c r="F19" s="998"/>
      <c r="G19" s="996"/>
      <c r="H19" s="996"/>
      <c r="I19" s="991"/>
      <c r="J19" s="987"/>
      <c r="K19" s="986"/>
      <c r="L19" s="560" t="str">
        <f>mergeValue(A19) &amp;"."&amp; mergeValue(B19)</f>
        <v>1.1</v>
      </c>
      <c r="M19" s="514"/>
      <c r="N19" s="547"/>
      <c r="O19" s="1314"/>
      <c r="P19" s="1314"/>
      <c r="Q19" s="1314"/>
      <c r="R19" s="1314"/>
      <c r="S19" s="1314"/>
      <c r="T19" s="1314"/>
      <c r="U19" s="1314"/>
      <c r="V19" s="1314"/>
      <c r="W19" s="1314"/>
      <c r="X19" s="1314"/>
      <c r="Y19" s="1314"/>
      <c r="Z19" s="1314"/>
      <c r="AA19" s="1314"/>
      <c r="AB19" s="597"/>
    </row>
    <row r="20" spans="1:33" hidden="1">
      <c r="A20" s="1271"/>
      <c r="B20" s="1271"/>
      <c r="C20" s="1271">
        <v>1</v>
      </c>
      <c r="D20" s="996"/>
      <c r="E20" s="998"/>
      <c r="F20" s="998"/>
      <c r="G20" s="996"/>
      <c r="H20" s="996"/>
      <c r="I20" s="991"/>
      <c r="J20" s="987"/>
      <c r="K20" s="986"/>
      <c r="L20" s="560" t="str">
        <f>mergeValue(A20) &amp;"."&amp; mergeValue(B20)&amp;"."&amp; mergeValue(C20)</f>
        <v>1.1.1</v>
      </c>
      <c r="M20" s="515"/>
      <c r="N20" s="547"/>
      <c r="O20" s="1314"/>
      <c r="P20" s="1314"/>
      <c r="Q20" s="1314"/>
      <c r="R20" s="1314"/>
      <c r="S20" s="1314"/>
      <c r="T20" s="1314"/>
      <c r="U20" s="1314"/>
      <c r="V20" s="1314"/>
      <c r="W20" s="1314"/>
      <c r="X20" s="1314"/>
      <c r="Y20" s="1314"/>
      <c r="Z20" s="1314"/>
      <c r="AA20" s="1314"/>
      <c r="AB20" s="597"/>
    </row>
    <row r="21" spans="1:33" hidden="1">
      <c r="A21" s="1271"/>
      <c r="B21" s="1271"/>
      <c r="C21" s="1271"/>
      <c r="D21" s="1271">
        <v>1</v>
      </c>
      <c r="E21" s="998"/>
      <c r="F21" s="998"/>
      <c r="G21" s="996"/>
      <c r="H21" s="996"/>
      <c r="I21" s="991"/>
      <c r="J21" s="987"/>
      <c r="K21" s="986"/>
      <c r="L21" s="560" t="str">
        <f>mergeValue(A21) &amp;"."&amp; mergeValue(B21)&amp;"."&amp; mergeValue(C21)&amp;"."&amp; mergeValue(D21)</f>
        <v>1.1.1.1</v>
      </c>
      <c r="M21" s="516"/>
      <c r="N21" s="547"/>
      <c r="O21" s="1314"/>
      <c r="P21" s="1314"/>
      <c r="Q21" s="1314"/>
      <c r="R21" s="1314"/>
      <c r="S21" s="1314"/>
      <c r="T21" s="1314"/>
      <c r="U21" s="1314"/>
      <c r="V21" s="1314"/>
      <c r="W21" s="1314"/>
      <c r="X21" s="1314"/>
      <c r="Y21" s="1314"/>
      <c r="Z21" s="1314"/>
      <c r="AA21" s="1314"/>
      <c r="AB21" s="597"/>
    </row>
    <row r="22" spans="1:33" hidden="1">
      <c r="A22" s="1271"/>
      <c r="B22" s="1271"/>
      <c r="C22" s="1271"/>
      <c r="D22" s="1271"/>
      <c r="E22" s="1271">
        <v>1</v>
      </c>
      <c r="F22" s="998"/>
      <c r="G22" s="996"/>
      <c r="H22" s="996"/>
      <c r="I22" s="990"/>
      <c r="J22" s="987"/>
      <c r="K22" s="986"/>
      <c r="L22" s="560"/>
      <c r="M22" s="522"/>
      <c r="N22" s="548"/>
      <c r="O22" s="598"/>
      <c r="P22" s="598"/>
      <c r="Q22" s="598"/>
      <c r="R22" s="598"/>
      <c r="S22" s="598"/>
      <c r="T22" s="598"/>
      <c r="U22" s="598"/>
      <c r="V22" s="598"/>
      <c r="W22" s="598"/>
      <c r="X22" s="598"/>
      <c r="Y22" s="598"/>
      <c r="Z22" s="598"/>
      <c r="AA22" s="476"/>
      <c r="AB22" s="597"/>
    </row>
    <row r="23" spans="1:33" ht="33.75">
      <c r="A23" s="1271"/>
      <c r="B23" s="1271"/>
      <c r="C23" s="1271"/>
      <c r="D23" s="1271"/>
      <c r="E23" s="1271"/>
      <c r="F23" s="1271">
        <v>1</v>
      </c>
      <c r="G23" s="996"/>
      <c r="H23" s="996"/>
      <c r="I23" s="1321"/>
      <c r="J23" s="987"/>
      <c r="K23" s="986"/>
      <c r="L23" s="560" t="str">
        <f>mergeValue(A23) &amp;"."&amp; mergeValue(B23)&amp;"."&amp; mergeValue(C23)&amp;"."&amp; mergeValue(D23)&amp;"."&amp; mergeValue(F23)</f>
        <v>1.1.1.1.1</v>
      </c>
      <c r="M23" s="523" t="s">
        <v>9</v>
      </c>
      <c r="N23" s="548"/>
      <c r="O23" s="1274" t="s">
        <v>3</v>
      </c>
      <c r="P23" s="1275"/>
      <c r="Q23" s="1275"/>
      <c r="R23" s="1275"/>
      <c r="S23" s="1275"/>
      <c r="T23" s="1275"/>
      <c r="U23" s="1275"/>
      <c r="V23" s="1275"/>
      <c r="W23" s="1275"/>
      <c r="X23" s="1275"/>
      <c r="Y23" s="1275"/>
      <c r="Z23" s="1275"/>
      <c r="AA23" s="1276"/>
      <c r="AB23" s="597" t="s">
        <v>720</v>
      </c>
      <c r="AD23" s="472" t="str">
        <f>strCheckUnique(AE23:AE27)</f>
        <v/>
      </c>
      <c r="AF23" s="472"/>
    </row>
    <row r="24" spans="1:33" ht="56.25">
      <c r="A24" s="1271"/>
      <c r="B24" s="1271"/>
      <c r="C24" s="1271"/>
      <c r="D24" s="1271"/>
      <c r="E24" s="1271"/>
      <c r="F24" s="1271"/>
      <c r="G24" s="1271">
        <v>1</v>
      </c>
      <c r="H24" s="996"/>
      <c r="I24" s="1321"/>
      <c r="J24" s="1322"/>
      <c r="K24" s="992"/>
      <c r="L24" s="560" t="str">
        <f>mergeValue(A24) &amp;"."&amp; mergeValue(B24)&amp;"."&amp; mergeValue(C24)&amp;"."&amp; mergeValue(D24)&amp;"."&amp; mergeValue(F24)&amp;"."&amp; mergeValue(G24)</f>
        <v>1.1.1.1.1.1</v>
      </c>
      <c r="M24" s="1081" t="s">
        <v>613</v>
      </c>
      <c r="N24" s="613"/>
      <c r="O24" s="647">
        <v>30.19</v>
      </c>
      <c r="P24" s="647">
        <v>1751.92</v>
      </c>
      <c r="Q24" s="530"/>
      <c r="R24" s="462"/>
      <c r="S24" s="1034"/>
      <c r="T24" s="462"/>
      <c r="U24" s="1034"/>
      <c r="V24" s="551" t="str">
        <f>W24 &amp; "-" &amp; Y24</f>
        <v>01.01.2020-31.12.2020</v>
      </c>
      <c r="W24" s="1277" t="s">
        <v>1669</v>
      </c>
      <c r="X24" s="1279" t="s">
        <v>82</v>
      </c>
      <c r="Y24" s="1277" t="s">
        <v>1670</v>
      </c>
      <c r="Z24" s="1279" t="s">
        <v>83</v>
      </c>
      <c r="AA24" s="505"/>
      <c r="AB24" s="597" t="s">
        <v>738</v>
      </c>
      <c r="AC24" s="468" t="str">
        <f>strCheckDate(O24:AA24)</f>
        <v/>
      </c>
      <c r="AD24" s="472"/>
      <c r="AE24" s="472" t="str">
        <f>IF(M24="","",M24 )</f>
        <v>горячая вода в системе централизованного теплоснабжения на горячее водоснабжение</v>
      </c>
      <c r="AF24" s="472"/>
      <c r="AG24" s="472"/>
    </row>
    <row r="25" spans="1:33" hidden="1">
      <c r="A25" s="1271"/>
      <c r="B25" s="1271"/>
      <c r="C25" s="1271"/>
      <c r="D25" s="1271"/>
      <c r="E25" s="1271"/>
      <c r="F25" s="1271"/>
      <c r="G25" s="1271"/>
      <c r="H25" s="996"/>
      <c r="I25" s="1321"/>
      <c r="J25" s="1322"/>
      <c r="K25" s="992"/>
      <c r="L25" s="567"/>
      <c r="M25" s="613"/>
      <c r="N25" s="613"/>
      <c r="O25" s="530"/>
      <c r="P25" s="462"/>
      <c r="Q25" s="462"/>
      <c r="R25" s="462"/>
      <c r="S25" s="462"/>
      <c r="T25" s="462"/>
      <c r="U25" s="527"/>
      <c r="V25" s="551"/>
      <c r="W25" s="1278"/>
      <c r="X25" s="1279"/>
      <c r="Y25" s="1278"/>
      <c r="Z25" s="1279"/>
      <c r="AA25" s="505"/>
      <c r="AB25" s="1290"/>
      <c r="AF25" s="472">
        <f ca="1">OFFSET(AF25,-1,0)</f>
        <v>0</v>
      </c>
    </row>
    <row r="26" spans="1:33" s="444" customFormat="1" ht="15" hidden="1" customHeight="1">
      <c r="A26" s="1271"/>
      <c r="B26" s="1271"/>
      <c r="C26" s="1271"/>
      <c r="D26" s="1271"/>
      <c r="E26" s="1271"/>
      <c r="F26" s="1271"/>
      <c r="G26" s="1271"/>
      <c r="H26" s="996"/>
      <c r="I26" s="1321"/>
      <c r="J26" s="1322"/>
      <c r="K26" s="993"/>
      <c r="L26" s="506"/>
      <c r="M26" s="525"/>
      <c r="N26" s="519"/>
      <c r="O26" s="513"/>
      <c r="P26" s="513"/>
      <c r="Q26" s="513"/>
      <c r="R26" s="513"/>
      <c r="S26" s="513"/>
      <c r="T26" s="513"/>
      <c r="U26" s="513"/>
      <c r="V26" s="513"/>
      <c r="W26" s="531"/>
      <c r="X26" s="532"/>
      <c r="Y26" s="531"/>
      <c r="Z26" s="519"/>
      <c r="AA26" s="528"/>
      <c r="AB26" s="1291"/>
      <c r="AC26" s="469"/>
      <c r="AD26" s="469"/>
      <c r="AE26" s="469"/>
      <c r="AF26" s="469"/>
      <c r="AG26" s="469"/>
    </row>
    <row r="27" spans="1:33" s="444" customFormat="1" ht="15" customHeight="1">
      <c r="A27" s="1271"/>
      <c r="B27" s="1271"/>
      <c r="C27" s="1271"/>
      <c r="D27" s="1271"/>
      <c r="E27" s="1271"/>
      <c r="F27" s="1271"/>
      <c r="G27" s="996"/>
      <c r="H27" s="996"/>
      <c r="I27" s="1321"/>
      <c r="J27" s="994"/>
      <c r="K27" s="993"/>
      <c r="L27" s="506"/>
      <c r="M27" s="524" t="s">
        <v>24</v>
      </c>
      <c r="N27" s="525"/>
      <c r="O27" s="525"/>
      <c r="P27" s="525"/>
      <c r="Q27" s="525"/>
      <c r="R27" s="525"/>
      <c r="S27" s="525"/>
      <c r="T27" s="525"/>
      <c r="U27" s="525"/>
      <c r="V27" s="525"/>
      <c r="W27" s="525"/>
      <c r="X27" s="525"/>
      <c r="Y27" s="525"/>
      <c r="Z27" s="525"/>
      <c r="AA27" s="525"/>
      <c r="AB27" s="528"/>
      <c r="AC27" s="469"/>
      <c r="AD27" s="469"/>
      <c r="AE27" s="469"/>
      <c r="AF27" s="469"/>
      <c r="AG27" s="469"/>
    </row>
    <row r="28" spans="1:33" s="444" customFormat="1" ht="15" customHeight="1">
      <c r="A28" s="1271"/>
      <c r="B28" s="1271"/>
      <c r="C28" s="1271"/>
      <c r="D28" s="1271"/>
      <c r="E28" s="1271"/>
      <c r="F28" s="999"/>
      <c r="G28" s="996"/>
      <c r="H28" s="996"/>
      <c r="I28" s="990"/>
      <c r="J28" s="988"/>
      <c r="K28" s="993"/>
      <c r="L28" s="506"/>
      <c r="M28" s="519" t="s">
        <v>10</v>
      </c>
      <c r="N28" s="518"/>
      <c r="O28" s="513"/>
      <c r="P28" s="513"/>
      <c r="Q28" s="513"/>
      <c r="R28" s="513"/>
      <c r="S28" s="513"/>
      <c r="T28" s="513"/>
      <c r="U28" s="513"/>
      <c r="V28" s="513"/>
      <c r="W28" s="540"/>
      <c r="X28" s="532"/>
      <c r="Y28" s="531"/>
      <c r="Z28" s="518"/>
      <c r="AA28" s="532"/>
      <c r="AB28" s="528"/>
      <c r="AC28" s="469"/>
      <c r="AD28" s="469"/>
      <c r="AE28" s="469"/>
      <c r="AF28" s="469"/>
      <c r="AG28" s="469"/>
    </row>
    <row r="29" spans="1:33" s="444" customFormat="1" hidden="1">
      <c r="A29" s="1271"/>
      <c r="B29" s="1271"/>
      <c r="C29" s="1271"/>
      <c r="D29" s="1271"/>
      <c r="E29" s="999"/>
      <c r="F29" s="999"/>
      <c r="G29" s="996"/>
      <c r="H29" s="996"/>
      <c r="I29" s="995"/>
      <c r="J29" s="988"/>
      <c r="K29" s="985"/>
      <c r="L29" s="506"/>
      <c r="M29" s="519"/>
      <c r="N29" s="519"/>
      <c r="O29" s="519"/>
      <c r="P29" s="519"/>
      <c r="Q29" s="519"/>
      <c r="R29" s="519"/>
      <c r="S29" s="519"/>
      <c r="T29" s="519"/>
      <c r="U29" s="519"/>
      <c r="V29" s="519"/>
      <c r="W29" s="519"/>
      <c r="X29" s="519"/>
      <c r="Y29" s="519"/>
      <c r="Z29" s="519"/>
      <c r="AA29" s="519"/>
      <c r="AB29" s="528"/>
      <c r="AC29" s="469"/>
      <c r="AD29" s="469"/>
      <c r="AE29" s="469"/>
      <c r="AF29" s="469"/>
      <c r="AG29" s="469"/>
    </row>
    <row r="30" spans="1:33" ht="3" customHeight="1">
      <c r="L30" s="454"/>
      <c r="M30" s="454"/>
      <c r="N30" s="454"/>
      <c r="O30" s="454"/>
      <c r="P30" s="454"/>
      <c r="Q30" s="454"/>
      <c r="R30" s="454"/>
      <c r="S30" s="454"/>
      <c r="T30" s="454"/>
      <c r="U30" s="454"/>
      <c r="V30" s="454"/>
      <c r="W30" s="454"/>
      <c r="X30" s="454"/>
      <c r="Y30" s="454"/>
      <c r="Z30" s="454"/>
    </row>
    <row r="31" spans="1:33" ht="89.25" customHeight="1">
      <c r="L31" s="1">
        <v>1</v>
      </c>
      <c r="M31" s="1264" t="s">
        <v>739</v>
      </c>
      <c r="N31" s="1264"/>
      <c r="O31" s="1264"/>
      <c r="P31" s="1264"/>
      <c r="Q31" s="1264"/>
      <c r="R31" s="1264"/>
      <c r="S31" s="1264"/>
      <c r="T31" s="1264"/>
      <c r="U31" s="1264"/>
      <c r="V31" s="1264"/>
      <c r="W31" s="1264"/>
    </row>
  </sheetData>
  <sheetProtection password="FA9C" sheet="1" objects="1" scenarios="1" formatColumns="0" formatRows="0"/>
  <dataConsolidate/>
  <mergeCells count="41">
    <mergeCell ref="A18:A29"/>
    <mergeCell ref="B19:B29"/>
    <mergeCell ref="C20:C29"/>
    <mergeCell ref="G24:G26"/>
    <mergeCell ref="E22:E28"/>
    <mergeCell ref="F23:F27"/>
    <mergeCell ref="D21:D29"/>
    <mergeCell ref="I23:I27"/>
    <mergeCell ref="J24:J26"/>
    <mergeCell ref="M31:W31"/>
    <mergeCell ref="AB25:AB26"/>
    <mergeCell ref="W15:Y15"/>
    <mergeCell ref="T15:U15"/>
    <mergeCell ref="R15:S15"/>
    <mergeCell ref="O15:O16"/>
    <mergeCell ref="P15:P16"/>
    <mergeCell ref="Q15:Q16"/>
    <mergeCell ref="M14:M16"/>
    <mergeCell ref="Z14:Z16"/>
    <mergeCell ref="AA14:AA16"/>
    <mergeCell ref="O14:Y14"/>
    <mergeCell ref="X17:Y17"/>
    <mergeCell ref="Y24:Y25"/>
    <mergeCell ref="Z24:Z25"/>
    <mergeCell ref="O9:T9"/>
    <mergeCell ref="O10:T10"/>
    <mergeCell ref="L5:T5"/>
    <mergeCell ref="O7:T7"/>
    <mergeCell ref="O8:T8"/>
    <mergeCell ref="O12:Z12"/>
    <mergeCell ref="L14:L16"/>
    <mergeCell ref="L13:AA13"/>
    <mergeCell ref="O21:AA21"/>
    <mergeCell ref="O23:AA23"/>
    <mergeCell ref="W24:W25"/>
    <mergeCell ref="X24:X25"/>
    <mergeCell ref="AB13:AB16"/>
    <mergeCell ref="X16:Y16"/>
    <mergeCell ref="O18:AA18"/>
    <mergeCell ref="O19:AA19"/>
    <mergeCell ref="O20:AA20"/>
  </mergeCells>
  <dataValidations count="11">
    <dataValidation allowBlank="1" sqref="WVM983065:WWC983065 JA65561:JQ65561 SW65561:TM65561 ACS65561:ADI65561 AMO65561:ANE65561 AWK65561:AXA65561 BGG65561:BGW65561 BQC65561:BQS65561 BZY65561:CAO65561 CJU65561:CKK65561 CTQ65561:CUG65561 DDM65561:DEC65561 DNI65561:DNY65561 DXE65561:DXU65561 EHA65561:EHQ65561 EQW65561:ERM65561 FAS65561:FBI65561 FKO65561:FLE65561 FUK65561:FVA65561 GEG65561:GEW65561 GOC65561:GOS65561 GXY65561:GYO65561 HHU65561:HIK65561 HRQ65561:HSG65561 IBM65561:ICC65561 ILI65561:ILY65561 IVE65561:IVU65561 JFA65561:JFQ65561 JOW65561:JPM65561 JYS65561:JZI65561 KIO65561:KJE65561 KSK65561:KTA65561 LCG65561:LCW65561 LMC65561:LMS65561 LVY65561:LWO65561 MFU65561:MGK65561 MPQ65561:MQG65561 MZM65561:NAC65561 NJI65561:NJY65561 NTE65561:NTU65561 ODA65561:ODQ65561 OMW65561:ONM65561 OWS65561:OXI65561 PGO65561:PHE65561 PQK65561:PRA65561 QAG65561:QAW65561 QKC65561:QKS65561 QTY65561:QUO65561 RDU65561:REK65561 RNQ65561:ROG65561 RXM65561:RYC65561 SHI65561:SHY65561 SRE65561:SRU65561 TBA65561:TBQ65561 TKW65561:TLM65561 TUS65561:TVI65561 UEO65561:UFE65561 UOK65561:UPA65561 UYG65561:UYW65561 VIC65561:VIS65561 VRY65561:VSO65561 WBU65561:WCK65561 WLQ65561:WMG65561 WVM65561:WWC65561 JA131097:JQ131097 SW131097:TM131097 ACS131097:ADI131097 AMO131097:ANE131097 AWK131097:AXA131097 BGG131097:BGW131097 BQC131097:BQS131097 BZY131097:CAO131097 CJU131097:CKK131097 CTQ131097:CUG131097 DDM131097:DEC131097 DNI131097:DNY131097 DXE131097:DXU131097 EHA131097:EHQ131097 EQW131097:ERM131097 FAS131097:FBI131097 FKO131097:FLE131097 FUK131097:FVA131097 GEG131097:GEW131097 GOC131097:GOS131097 GXY131097:GYO131097 HHU131097:HIK131097 HRQ131097:HSG131097 IBM131097:ICC131097 ILI131097:ILY131097 IVE131097:IVU131097 JFA131097:JFQ131097 JOW131097:JPM131097 JYS131097:JZI131097 KIO131097:KJE131097 KSK131097:KTA131097 LCG131097:LCW131097 LMC131097:LMS131097 LVY131097:LWO131097 MFU131097:MGK131097 MPQ131097:MQG131097 MZM131097:NAC131097 NJI131097:NJY131097 NTE131097:NTU131097 ODA131097:ODQ131097 OMW131097:ONM131097 OWS131097:OXI131097 PGO131097:PHE131097 PQK131097:PRA131097 QAG131097:QAW131097 QKC131097:QKS131097 QTY131097:QUO131097 RDU131097:REK131097 RNQ131097:ROG131097 RXM131097:RYC131097 SHI131097:SHY131097 SRE131097:SRU131097 TBA131097:TBQ131097 TKW131097:TLM131097 TUS131097:TVI131097 UEO131097:UFE131097 UOK131097:UPA131097 UYG131097:UYW131097 VIC131097:VIS131097 VRY131097:VSO131097 WBU131097:WCK131097 WLQ131097:WMG131097 WVM131097:WWC131097 JA196633:JQ196633 SW196633:TM196633 ACS196633:ADI196633 AMO196633:ANE196633 AWK196633:AXA196633 BGG196633:BGW196633 BQC196633:BQS196633 BZY196633:CAO196633 CJU196633:CKK196633 CTQ196633:CUG196633 DDM196633:DEC196633 DNI196633:DNY196633 DXE196633:DXU196633 EHA196633:EHQ196633 EQW196633:ERM196633 FAS196633:FBI196633 FKO196633:FLE196633 FUK196633:FVA196633 GEG196633:GEW196633 GOC196633:GOS196633 GXY196633:GYO196633 HHU196633:HIK196633 HRQ196633:HSG196633 IBM196633:ICC196633 ILI196633:ILY196633 IVE196633:IVU196633 JFA196633:JFQ196633 JOW196633:JPM196633 JYS196633:JZI196633 KIO196633:KJE196633 KSK196633:KTA196633 LCG196633:LCW196633 LMC196633:LMS196633 LVY196633:LWO196633 MFU196633:MGK196633 MPQ196633:MQG196633 MZM196633:NAC196633 NJI196633:NJY196633 NTE196633:NTU196633 ODA196633:ODQ196633 OMW196633:ONM196633 OWS196633:OXI196633 PGO196633:PHE196633 PQK196633:PRA196633 QAG196633:QAW196633 QKC196633:QKS196633 QTY196633:QUO196633 RDU196633:REK196633 RNQ196633:ROG196633 RXM196633:RYC196633 SHI196633:SHY196633 SRE196633:SRU196633 TBA196633:TBQ196633 TKW196633:TLM196633 TUS196633:TVI196633 UEO196633:UFE196633 UOK196633:UPA196633 UYG196633:UYW196633 VIC196633:VIS196633 VRY196633:VSO196633 WBU196633:WCK196633 WLQ196633:WMG196633 WVM196633:WWC196633 JA262169:JQ262169 SW262169:TM262169 ACS262169:ADI262169 AMO262169:ANE262169 AWK262169:AXA262169 BGG262169:BGW262169 BQC262169:BQS262169 BZY262169:CAO262169 CJU262169:CKK262169 CTQ262169:CUG262169 DDM262169:DEC262169 DNI262169:DNY262169 DXE262169:DXU262169 EHA262169:EHQ262169 EQW262169:ERM262169 FAS262169:FBI262169 FKO262169:FLE262169 FUK262169:FVA262169 GEG262169:GEW262169 GOC262169:GOS262169 GXY262169:GYO262169 HHU262169:HIK262169 HRQ262169:HSG262169 IBM262169:ICC262169 ILI262169:ILY262169 IVE262169:IVU262169 JFA262169:JFQ262169 JOW262169:JPM262169 JYS262169:JZI262169 KIO262169:KJE262169 KSK262169:KTA262169 LCG262169:LCW262169 LMC262169:LMS262169 LVY262169:LWO262169 MFU262169:MGK262169 MPQ262169:MQG262169 MZM262169:NAC262169 NJI262169:NJY262169 NTE262169:NTU262169 ODA262169:ODQ262169 OMW262169:ONM262169 OWS262169:OXI262169 PGO262169:PHE262169 PQK262169:PRA262169 QAG262169:QAW262169 QKC262169:QKS262169 QTY262169:QUO262169 RDU262169:REK262169 RNQ262169:ROG262169 RXM262169:RYC262169 SHI262169:SHY262169 SRE262169:SRU262169 TBA262169:TBQ262169 TKW262169:TLM262169 TUS262169:TVI262169 UEO262169:UFE262169 UOK262169:UPA262169 UYG262169:UYW262169 VIC262169:VIS262169 VRY262169:VSO262169 WBU262169:WCK262169 WLQ262169:WMG262169 WVM262169:WWC262169 JA327705:JQ327705 SW327705:TM327705 ACS327705:ADI327705 AMO327705:ANE327705 AWK327705:AXA327705 BGG327705:BGW327705 BQC327705:BQS327705 BZY327705:CAO327705 CJU327705:CKK327705 CTQ327705:CUG327705 DDM327705:DEC327705 DNI327705:DNY327705 DXE327705:DXU327705 EHA327705:EHQ327705 EQW327705:ERM327705 FAS327705:FBI327705 FKO327705:FLE327705 FUK327705:FVA327705 GEG327705:GEW327705 GOC327705:GOS327705 GXY327705:GYO327705 HHU327705:HIK327705 HRQ327705:HSG327705 IBM327705:ICC327705 ILI327705:ILY327705 IVE327705:IVU327705 JFA327705:JFQ327705 JOW327705:JPM327705 JYS327705:JZI327705 KIO327705:KJE327705 KSK327705:KTA327705 LCG327705:LCW327705 LMC327705:LMS327705 LVY327705:LWO327705 MFU327705:MGK327705 MPQ327705:MQG327705 MZM327705:NAC327705 NJI327705:NJY327705 NTE327705:NTU327705 ODA327705:ODQ327705 OMW327705:ONM327705 OWS327705:OXI327705 PGO327705:PHE327705 PQK327705:PRA327705 QAG327705:QAW327705 QKC327705:QKS327705 QTY327705:QUO327705 RDU327705:REK327705 RNQ327705:ROG327705 RXM327705:RYC327705 SHI327705:SHY327705 SRE327705:SRU327705 TBA327705:TBQ327705 TKW327705:TLM327705 TUS327705:TVI327705 UEO327705:UFE327705 UOK327705:UPA327705 UYG327705:UYW327705 VIC327705:VIS327705 VRY327705:VSO327705 WBU327705:WCK327705 WLQ327705:WMG327705 WVM327705:WWC327705 JA393241:JQ393241 SW393241:TM393241 ACS393241:ADI393241 AMO393241:ANE393241 AWK393241:AXA393241 BGG393241:BGW393241 BQC393241:BQS393241 BZY393241:CAO393241 CJU393241:CKK393241 CTQ393241:CUG393241 DDM393241:DEC393241 DNI393241:DNY393241 DXE393241:DXU393241 EHA393241:EHQ393241 EQW393241:ERM393241 FAS393241:FBI393241 FKO393241:FLE393241 FUK393241:FVA393241 GEG393241:GEW393241 GOC393241:GOS393241 GXY393241:GYO393241 HHU393241:HIK393241 HRQ393241:HSG393241 IBM393241:ICC393241 ILI393241:ILY393241 IVE393241:IVU393241 JFA393241:JFQ393241 JOW393241:JPM393241 JYS393241:JZI393241 KIO393241:KJE393241 KSK393241:KTA393241 LCG393241:LCW393241 LMC393241:LMS393241 LVY393241:LWO393241 MFU393241:MGK393241 MPQ393241:MQG393241 MZM393241:NAC393241 NJI393241:NJY393241 NTE393241:NTU393241 ODA393241:ODQ393241 OMW393241:ONM393241 OWS393241:OXI393241 PGO393241:PHE393241 PQK393241:PRA393241 QAG393241:QAW393241 QKC393241:QKS393241 QTY393241:QUO393241 RDU393241:REK393241 RNQ393241:ROG393241 RXM393241:RYC393241 SHI393241:SHY393241 SRE393241:SRU393241 TBA393241:TBQ393241 TKW393241:TLM393241 TUS393241:TVI393241 UEO393241:UFE393241 UOK393241:UPA393241 UYG393241:UYW393241 VIC393241:VIS393241 VRY393241:VSO393241 WBU393241:WCK393241 WLQ393241:WMG393241 WVM393241:WWC393241 JA458777:JQ458777 SW458777:TM458777 ACS458777:ADI458777 AMO458777:ANE458777 AWK458777:AXA458777 BGG458777:BGW458777 BQC458777:BQS458777 BZY458777:CAO458777 CJU458777:CKK458777 CTQ458777:CUG458777 DDM458777:DEC458777 DNI458777:DNY458777 DXE458777:DXU458777 EHA458777:EHQ458777 EQW458777:ERM458777 FAS458777:FBI458777 FKO458777:FLE458777 FUK458777:FVA458777 GEG458777:GEW458777 GOC458777:GOS458777 GXY458777:GYO458777 HHU458777:HIK458777 HRQ458777:HSG458777 IBM458777:ICC458777 ILI458777:ILY458777 IVE458777:IVU458777 JFA458777:JFQ458777 JOW458777:JPM458777 JYS458777:JZI458777 KIO458777:KJE458777 KSK458777:KTA458777 LCG458777:LCW458777 LMC458777:LMS458777 LVY458777:LWO458777 MFU458777:MGK458777 MPQ458777:MQG458777 MZM458777:NAC458777 NJI458777:NJY458777 NTE458777:NTU458777 ODA458777:ODQ458777 OMW458777:ONM458777 OWS458777:OXI458777 PGO458777:PHE458777 PQK458777:PRA458777 QAG458777:QAW458777 QKC458777:QKS458777 QTY458777:QUO458777 RDU458777:REK458777 RNQ458777:ROG458777 RXM458777:RYC458777 SHI458777:SHY458777 SRE458777:SRU458777 TBA458777:TBQ458777 TKW458777:TLM458777 TUS458777:TVI458777 UEO458777:UFE458777 UOK458777:UPA458777 UYG458777:UYW458777 VIC458777:VIS458777 VRY458777:VSO458777 WBU458777:WCK458777 WLQ458777:WMG458777 WVM458777:WWC458777 JA524313:JQ524313 SW524313:TM524313 ACS524313:ADI524313 AMO524313:ANE524313 AWK524313:AXA524313 BGG524313:BGW524313 BQC524313:BQS524313 BZY524313:CAO524313 CJU524313:CKK524313 CTQ524313:CUG524313 DDM524313:DEC524313 DNI524313:DNY524313 DXE524313:DXU524313 EHA524313:EHQ524313 EQW524313:ERM524313 FAS524313:FBI524313 FKO524313:FLE524313 FUK524313:FVA524313 GEG524313:GEW524313 GOC524313:GOS524313 GXY524313:GYO524313 HHU524313:HIK524313 HRQ524313:HSG524313 IBM524313:ICC524313 ILI524313:ILY524313 IVE524313:IVU524313 JFA524313:JFQ524313 JOW524313:JPM524313 JYS524313:JZI524313 KIO524313:KJE524313 KSK524313:KTA524313 LCG524313:LCW524313 LMC524313:LMS524313 LVY524313:LWO524313 MFU524313:MGK524313 MPQ524313:MQG524313 MZM524313:NAC524313 NJI524313:NJY524313 NTE524313:NTU524313 ODA524313:ODQ524313 OMW524313:ONM524313 OWS524313:OXI524313 PGO524313:PHE524313 PQK524313:PRA524313 QAG524313:QAW524313 QKC524313:QKS524313 QTY524313:QUO524313 RDU524313:REK524313 RNQ524313:ROG524313 RXM524313:RYC524313 SHI524313:SHY524313 SRE524313:SRU524313 TBA524313:TBQ524313 TKW524313:TLM524313 TUS524313:TVI524313 UEO524313:UFE524313 UOK524313:UPA524313 UYG524313:UYW524313 VIC524313:VIS524313 VRY524313:VSO524313 WBU524313:WCK524313 WLQ524313:WMG524313 WVM524313:WWC524313 JA589849:JQ589849 SW589849:TM589849 ACS589849:ADI589849 AMO589849:ANE589849 AWK589849:AXA589849 BGG589849:BGW589849 BQC589849:BQS589849 BZY589849:CAO589849 CJU589849:CKK589849 CTQ589849:CUG589849 DDM589849:DEC589849 DNI589849:DNY589849 DXE589849:DXU589849 EHA589849:EHQ589849 EQW589849:ERM589849 FAS589849:FBI589849 FKO589849:FLE589849 FUK589849:FVA589849 GEG589849:GEW589849 GOC589849:GOS589849 GXY589849:GYO589849 HHU589849:HIK589849 HRQ589849:HSG589849 IBM589849:ICC589849 ILI589849:ILY589849 IVE589849:IVU589849 JFA589849:JFQ589849 JOW589849:JPM589849 JYS589849:JZI589849 KIO589849:KJE589849 KSK589849:KTA589849 LCG589849:LCW589849 LMC589849:LMS589849 LVY589849:LWO589849 MFU589849:MGK589849 MPQ589849:MQG589849 MZM589849:NAC589849 NJI589849:NJY589849 NTE589849:NTU589849 ODA589849:ODQ589849 OMW589849:ONM589849 OWS589849:OXI589849 PGO589849:PHE589849 PQK589849:PRA589849 QAG589849:QAW589849 QKC589849:QKS589849 QTY589849:QUO589849 RDU589849:REK589849 RNQ589849:ROG589849 RXM589849:RYC589849 SHI589849:SHY589849 SRE589849:SRU589849 TBA589849:TBQ589849 TKW589849:TLM589849 TUS589849:TVI589849 UEO589849:UFE589849 UOK589849:UPA589849 UYG589849:UYW589849 VIC589849:VIS589849 VRY589849:VSO589849 WBU589849:WCK589849 WLQ589849:WMG589849 WVM589849:WWC589849 JA655385:JQ655385 SW655385:TM655385 ACS655385:ADI655385 AMO655385:ANE655385 AWK655385:AXA655385 BGG655385:BGW655385 BQC655385:BQS655385 BZY655385:CAO655385 CJU655385:CKK655385 CTQ655385:CUG655385 DDM655385:DEC655385 DNI655385:DNY655385 DXE655385:DXU655385 EHA655385:EHQ655385 EQW655385:ERM655385 FAS655385:FBI655385 FKO655385:FLE655385 FUK655385:FVA655385 GEG655385:GEW655385 GOC655385:GOS655385 GXY655385:GYO655385 HHU655385:HIK655385 HRQ655385:HSG655385 IBM655385:ICC655385 ILI655385:ILY655385 IVE655385:IVU655385 JFA655385:JFQ655385 JOW655385:JPM655385 JYS655385:JZI655385 KIO655385:KJE655385 KSK655385:KTA655385 LCG655385:LCW655385 LMC655385:LMS655385 LVY655385:LWO655385 MFU655385:MGK655385 MPQ655385:MQG655385 MZM655385:NAC655385 NJI655385:NJY655385 NTE655385:NTU655385 ODA655385:ODQ655385 OMW655385:ONM655385 OWS655385:OXI655385 PGO655385:PHE655385 PQK655385:PRA655385 QAG655385:QAW655385 QKC655385:QKS655385 QTY655385:QUO655385 RDU655385:REK655385 RNQ655385:ROG655385 RXM655385:RYC655385 SHI655385:SHY655385 SRE655385:SRU655385 TBA655385:TBQ655385 TKW655385:TLM655385 TUS655385:TVI655385 UEO655385:UFE655385 UOK655385:UPA655385 UYG655385:UYW655385 VIC655385:VIS655385 VRY655385:VSO655385 WBU655385:WCK655385 WLQ655385:WMG655385 WVM655385:WWC655385 JA720921:JQ720921 SW720921:TM720921 ACS720921:ADI720921 AMO720921:ANE720921 AWK720921:AXA720921 BGG720921:BGW720921 BQC720921:BQS720921 BZY720921:CAO720921 CJU720921:CKK720921 CTQ720921:CUG720921 DDM720921:DEC720921 DNI720921:DNY720921 DXE720921:DXU720921 EHA720921:EHQ720921 EQW720921:ERM720921 FAS720921:FBI720921 FKO720921:FLE720921 FUK720921:FVA720921 GEG720921:GEW720921 GOC720921:GOS720921 GXY720921:GYO720921 HHU720921:HIK720921 HRQ720921:HSG720921 IBM720921:ICC720921 ILI720921:ILY720921 IVE720921:IVU720921 JFA720921:JFQ720921 JOW720921:JPM720921 JYS720921:JZI720921 KIO720921:KJE720921 KSK720921:KTA720921 LCG720921:LCW720921 LMC720921:LMS720921 LVY720921:LWO720921 MFU720921:MGK720921 MPQ720921:MQG720921 MZM720921:NAC720921 NJI720921:NJY720921 NTE720921:NTU720921 ODA720921:ODQ720921 OMW720921:ONM720921 OWS720921:OXI720921 PGO720921:PHE720921 PQK720921:PRA720921 QAG720921:QAW720921 QKC720921:QKS720921 QTY720921:QUO720921 RDU720921:REK720921 RNQ720921:ROG720921 RXM720921:RYC720921 SHI720921:SHY720921 SRE720921:SRU720921 TBA720921:TBQ720921 TKW720921:TLM720921 TUS720921:TVI720921 UEO720921:UFE720921 UOK720921:UPA720921 UYG720921:UYW720921 VIC720921:VIS720921 VRY720921:VSO720921 WBU720921:WCK720921 WLQ720921:WMG720921 WVM720921:WWC720921 JA786457:JQ786457 SW786457:TM786457 ACS786457:ADI786457 AMO786457:ANE786457 AWK786457:AXA786457 BGG786457:BGW786457 BQC786457:BQS786457 BZY786457:CAO786457 CJU786457:CKK786457 CTQ786457:CUG786457 DDM786457:DEC786457 DNI786457:DNY786457 DXE786457:DXU786457 EHA786457:EHQ786457 EQW786457:ERM786457 FAS786457:FBI786457 FKO786457:FLE786457 FUK786457:FVA786457 GEG786457:GEW786457 GOC786457:GOS786457 GXY786457:GYO786457 HHU786457:HIK786457 HRQ786457:HSG786457 IBM786457:ICC786457 ILI786457:ILY786457 IVE786457:IVU786457 JFA786457:JFQ786457 JOW786457:JPM786457 JYS786457:JZI786457 KIO786457:KJE786457 KSK786457:KTA786457 LCG786457:LCW786457 LMC786457:LMS786457 LVY786457:LWO786457 MFU786457:MGK786457 MPQ786457:MQG786457 MZM786457:NAC786457 NJI786457:NJY786457 NTE786457:NTU786457 ODA786457:ODQ786457 OMW786457:ONM786457 OWS786457:OXI786457 PGO786457:PHE786457 PQK786457:PRA786457 QAG786457:QAW786457 QKC786457:QKS786457 QTY786457:QUO786457 RDU786457:REK786457 RNQ786457:ROG786457 RXM786457:RYC786457 SHI786457:SHY786457 SRE786457:SRU786457 TBA786457:TBQ786457 TKW786457:TLM786457 TUS786457:TVI786457 UEO786457:UFE786457 UOK786457:UPA786457 UYG786457:UYW786457 VIC786457:VIS786457 VRY786457:VSO786457 WBU786457:WCK786457 WLQ786457:WMG786457 WVM786457:WWC786457 JA851993:JQ851993 SW851993:TM851993 ACS851993:ADI851993 AMO851993:ANE851993 AWK851993:AXA851993 BGG851993:BGW851993 BQC851993:BQS851993 BZY851993:CAO851993 CJU851993:CKK851993 CTQ851993:CUG851993 DDM851993:DEC851993 DNI851993:DNY851993 DXE851993:DXU851993 EHA851993:EHQ851993 EQW851993:ERM851993 FAS851993:FBI851993 FKO851993:FLE851993 FUK851993:FVA851993 GEG851993:GEW851993 GOC851993:GOS851993 GXY851993:GYO851993 HHU851993:HIK851993 HRQ851993:HSG851993 IBM851993:ICC851993 ILI851993:ILY851993 IVE851993:IVU851993 JFA851993:JFQ851993 JOW851993:JPM851993 JYS851993:JZI851993 KIO851993:KJE851993 KSK851993:KTA851993 LCG851993:LCW851993 LMC851993:LMS851993 LVY851993:LWO851993 MFU851993:MGK851993 MPQ851993:MQG851993 MZM851993:NAC851993 NJI851993:NJY851993 NTE851993:NTU851993 ODA851993:ODQ851993 OMW851993:ONM851993 OWS851993:OXI851993 PGO851993:PHE851993 PQK851993:PRA851993 QAG851993:QAW851993 QKC851993:QKS851993 QTY851993:QUO851993 RDU851993:REK851993 RNQ851993:ROG851993 RXM851993:RYC851993 SHI851993:SHY851993 SRE851993:SRU851993 TBA851993:TBQ851993 TKW851993:TLM851993 TUS851993:TVI851993 UEO851993:UFE851993 UOK851993:UPA851993 UYG851993:UYW851993 VIC851993:VIS851993 VRY851993:VSO851993 WBU851993:WCK851993 WLQ851993:WMG851993 WVM851993:WWC851993 JA917529:JQ917529 SW917529:TM917529 ACS917529:ADI917529 AMO917529:ANE917529 AWK917529:AXA917529 BGG917529:BGW917529 BQC917529:BQS917529 BZY917529:CAO917529 CJU917529:CKK917529 CTQ917529:CUG917529 DDM917529:DEC917529 DNI917529:DNY917529 DXE917529:DXU917529 EHA917529:EHQ917529 EQW917529:ERM917529 FAS917529:FBI917529 FKO917529:FLE917529 FUK917529:FVA917529 GEG917529:GEW917529 GOC917529:GOS917529 GXY917529:GYO917529 HHU917529:HIK917529 HRQ917529:HSG917529 IBM917529:ICC917529 ILI917529:ILY917529 IVE917529:IVU917529 JFA917529:JFQ917529 JOW917529:JPM917529 JYS917529:JZI917529 KIO917529:KJE917529 KSK917529:KTA917529 LCG917529:LCW917529 LMC917529:LMS917529 LVY917529:LWO917529 MFU917529:MGK917529 MPQ917529:MQG917529 MZM917529:NAC917529 NJI917529:NJY917529 NTE917529:NTU917529 ODA917529:ODQ917529 OMW917529:ONM917529 OWS917529:OXI917529 PGO917529:PHE917529 PQK917529:PRA917529 QAG917529:QAW917529 QKC917529:QKS917529 QTY917529:QUO917529 RDU917529:REK917529 RNQ917529:ROG917529 RXM917529:RYC917529 SHI917529:SHY917529 SRE917529:SRU917529 TBA917529:TBQ917529 TKW917529:TLM917529 TUS917529:TVI917529 UEO917529:UFE917529 UOK917529:UPA917529 UYG917529:UYW917529 VIC917529:VIS917529 VRY917529:VSO917529 WBU917529:WCK917529 WLQ917529:WMG917529 WVM917529:WWC917529 JA983065:JQ983065 SW983065:TM983065 ACS983065:ADI983065 AMO983065:ANE983065 AWK983065:AXA983065 BGG983065:BGW983065 BQC983065:BQS983065 BZY983065:CAO983065 CJU983065:CKK983065 CTQ983065:CUG983065 DDM983065:DEC983065 DNI983065:DNY983065 DXE983065:DXU983065 EHA983065:EHQ983065 EQW983065:ERM983065 FAS983065:FBI983065 FKO983065:FLE983065 FUK983065:FVA983065 GEG983065:GEW983065 GOC983065:GOS983065 GXY983065:GYO983065 HHU983065:HIK983065 HRQ983065:HSG983065 IBM983065:ICC983065 ILI983065:ILY983065 IVE983065:IVU983065 JFA983065:JFQ983065 JOW983065:JPM983065 JYS983065:JZI983065 KIO983065:KJE983065 KSK983065:KTA983065 LCG983065:LCW983065 LMC983065:LMS983065 LVY983065:LWO983065 MFU983065:MGK983065 MPQ983065:MQG983065 MZM983065:NAC983065 NJI983065:NJY983065 NTE983065:NTU983065 ODA983065:ODQ983065 OMW983065:ONM983065 OWS983065:OXI983065 PGO983065:PHE983065 PQK983065:PRA983065 QAG983065:QAW983065 QKC983065:QKS983065 QTY983065:QUO983065 RDU983065:REK983065 RNQ983065:ROG983065 RXM983065:RYC983065 SHI983065:SHY983065 SRE983065:SRU983065 TBA983065:TBQ983065 TKW983065:TLM983065 TUS983065:TVI983065 UEO983065:UFE983065 UOK983065:UPA983065 UYG983065:UYW983065 VIC983065:VIS983065 VRY983065:VSO983065 WBU983065:WCK983065 WLQ983065:WMG983065 L65561:AB65561 L131097:AB131097 L196633:AB196633 L262169:AB262169 L327705:AB327705 L393241:AB393241 L458777:AB458777 L524313:AB524313 L589849:AB589849 L655385:AB655385 L720921:AB720921 L786457:AB786457 L851993:AB851993 L917529:AB917529 L983065:AB983065 L29:AB29 WVM29:WWC29 WLQ29:WMG29 WBU29:WCK29 VRY29:VSO29 VIC29:VIS29 UYG29:UYW29 UOK29:UPA29 UEO29:UFE29 TUS29:TVI29 TKW29:TLM29 TBA29:TBQ29 SRE29:SRU29 SHI29:SHY29 RXM29:RYC29 RNQ29:ROG29 RDU29:REK29 QTY29:QUO29 QKC29:QKS29 QAG29:QAW29 PQK29:PRA29 PGO29:PHE29 OWS29:OXI29 OMW29:ONM29 ODA29:ODQ29 NTE29:NTU29 NJI29:NJY29 MZM29:NAC29 MPQ29:MQG29 MFU29:MGK29 LVY29:LWO29 LMC29:LMS29 LCG29:LCW29 KSK29:KTA29 KIO29:KJE29 JYS29:JZI29 JOW29:JPM29 JFA29:JFQ29 IVE29:IVU29 ILI29:ILY29 IBM29:ICC29 HRQ29:HSG29 HHU29:HIK29 GXY29:GYO29 GOC29:GOS29 GEG29:GEW29 FUK29:FVA29 FKO29:FLE29 FAS29:FBI29 EQW29:ERM29 EHA29:EHQ29 DXE29:DXU29 DNI29:DNY29 DDM29:DEC29 CTQ29:CUG29 CJU29:CKK29 BZY29:CAO29 BQC29:BQS29 BGG29:BGW29 AWK29:AXA29 AMO29:ANE29 ACS29:ADI29 SW29:TM29 JA29:JQ29"/>
    <dataValidation allowBlank="1" prompt="Для выбора выполните двойной щелчок левой клавиши мыши по соответствующей ячейке." sqref="JA65562:JQ65565 SW65562:TM65565 ACS65562:ADI65565 AMO65562:ANE65565 AWK65562:AXA65565 BGG65562:BGW65565 BQC65562:BQS65565 BZY65562:CAO65565 CJU65562:CKK65565 CTQ65562:CUG65565 DDM65562:DEC65565 DNI65562:DNY65565 DXE65562:DXU65565 EHA65562:EHQ65565 EQW65562:ERM65565 FAS65562:FBI65565 FKO65562:FLE65565 FUK65562:FVA65565 GEG65562:GEW65565 GOC65562:GOS65565 GXY65562:GYO65565 HHU65562:HIK65565 HRQ65562:HSG65565 IBM65562:ICC65565 ILI65562:ILY65565 IVE65562:IVU65565 JFA65562:JFQ65565 JOW65562:JPM65565 JYS65562:JZI65565 KIO65562:KJE65565 KSK65562:KTA65565 LCG65562:LCW65565 LMC65562:LMS65565 LVY65562:LWO65565 MFU65562:MGK65565 MPQ65562:MQG65565 MZM65562:NAC65565 NJI65562:NJY65565 NTE65562:NTU65565 ODA65562:ODQ65565 OMW65562:ONM65565 OWS65562:OXI65565 PGO65562:PHE65565 PQK65562:PRA65565 QAG65562:QAW65565 QKC65562:QKS65565 QTY65562:QUO65565 RDU65562:REK65565 RNQ65562:ROG65565 RXM65562:RYC65565 SHI65562:SHY65565 SRE65562:SRU65565 TBA65562:TBQ65565 TKW65562:TLM65565 TUS65562:TVI65565 UEO65562:UFE65565 UOK65562:UPA65565 UYG65562:UYW65565 VIC65562:VIS65565 VRY65562:VSO65565 WBU65562:WCK65565 WLQ65562:WMG65565 WVM65562:WWC65565 JA131098:JQ131101 SW131098:TM131101 ACS131098:ADI131101 AMO131098:ANE131101 AWK131098:AXA131101 BGG131098:BGW131101 BQC131098:BQS131101 BZY131098:CAO131101 CJU131098:CKK131101 CTQ131098:CUG131101 DDM131098:DEC131101 DNI131098:DNY131101 DXE131098:DXU131101 EHA131098:EHQ131101 EQW131098:ERM131101 FAS131098:FBI131101 FKO131098:FLE131101 FUK131098:FVA131101 GEG131098:GEW131101 GOC131098:GOS131101 GXY131098:GYO131101 HHU131098:HIK131101 HRQ131098:HSG131101 IBM131098:ICC131101 ILI131098:ILY131101 IVE131098:IVU131101 JFA131098:JFQ131101 JOW131098:JPM131101 JYS131098:JZI131101 KIO131098:KJE131101 KSK131098:KTA131101 LCG131098:LCW131101 LMC131098:LMS131101 LVY131098:LWO131101 MFU131098:MGK131101 MPQ131098:MQG131101 MZM131098:NAC131101 NJI131098:NJY131101 NTE131098:NTU131101 ODA131098:ODQ131101 OMW131098:ONM131101 OWS131098:OXI131101 PGO131098:PHE131101 PQK131098:PRA131101 QAG131098:QAW131101 QKC131098:QKS131101 QTY131098:QUO131101 RDU131098:REK131101 RNQ131098:ROG131101 RXM131098:RYC131101 SHI131098:SHY131101 SRE131098:SRU131101 TBA131098:TBQ131101 TKW131098:TLM131101 TUS131098:TVI131101 UEO131098:UFE131101 UOK131098:UPA131101 UYG131098:UYW131101 VIC131098:VIS131101 VRY131098:VSO131101 WBU131098:WCK131101 WLQ131098:WMG131101 WVM131098:WWC131101 JA196634:JQ196637 SW196634:TM196637 ACS196634:ADI196637 AMO196634:ANE196637 AWK196634:AXA196637 BGG196634:BGW196637 BQC196634:BQS196637 BZY196634:CAO196637 CJU196634:CKK196637 CTQ196634:CUG196637 DDM196634:DEC196637 DNI196634:DNY196637 DXE196634:DXU196637 EHA196634:EHQ196637 EQW196634:ERM196637 FAS196634:FBI196637 FKO196634:FLE196637 FUK196634:FVA196637 GEG196634:GEW196637 GOC196634:GOS196637 GXY196634:GYO196637 HHU196634:HIK196637 HRQ196634:HSG196637 IBM196634:ICC196637 ILI196634:ILY196637 IVE196634:IVU196637 JFA196634:JFQ196637 JOW196634:JPM196637 JYS196634:JZI196637 KIO196634:KJE196637 KSK196634:KTA196637 LCG196634:LCW196637 LMC196634:LMS196637 LVY196634:LWO196637 MFU196634:MGK196637 MPQ196634:MQG196637 MZM196634:NAC196637 NJI196634:NJY196637 NTE196634:NTU196637 ODA196634:ODQ196637 OMW196634:ONM196637 OWS196634:OXI196637 PGO196634:PHE196637 PQK196634:PRA196637 QAG196634:QAW196637 QKC196634:QKS196637 QTY196634:QUO196637 RDU196634:REK196637 RNQ196634:ROG196637 RXM196634:RYC196637 SHI196634:SHY196637 SRE196634:SRU196637 TBA196634:TBQ196637 TKW196634:TLM196637 TUS196634:TVI196637 UEO196634:UFE196637 UOK196634:UPA196637 UYG196634:UYW196637 VIC196634:VIS196637 VRY196634:VSO196637 WBU196634:WCK196637 WLQ196634:WMG196637 WVM196634:WWC196637 JA262170:JQ262173 SW262170:TM262173 ACS262170:ADI262173 AMO262170:ANE262173 AWK262170:AXA262173 BGG262170:BGW262173 BQC262170:BQS262173 BZY262170:CAO262173 CJU262170:CKK262173 CTQ262170:CUG262173 DDM262170:DEC262173 DNI262170:DNY262173 DXE262170:DXU262173 EHA262170:EHQ262173 EQW262170:ERM262173 FAS262170:FBI262173 FKO262170:FLE262173 FUK262170:FVA262173 GEG262170:GEW262173 GOC262170:GOS262173 GXY262170:GYO262173 HHU262170:HIK262173 HRQ262170:HSG262173 IBM262170:ICC262173 ILI262170:ILY262173 IVE262170:IVU262173 JFA262170:JFQ262173 JOW262170:JPM262173 JYS262170:JZI262173 KIO262170:KJE262173 KSK262170:KTA262173 LCG262170:LCW262173 LMC262170:LMS262173 LVY262170:LWO262173 MFU262170:MGK262173 MPQ262170:MQG262173 MZM262170:NAC262173 NJI262170:NJY262173 NTE262170:NTU262173 ODA262170:ODQ262173 OMW262170:ONM262173 OWS262170:OXI262173 PGO262170:PHE262173 PQK262170:PRA262173 QAG262170:QAW262173 QKC262170:QKS262173 QTY262170:QUO262173 RDU262170:REK262173 RNQ262170:ROG262173 RXM262170:RYC262173 SHI262170:SHY262173 SRE262170:SRU262173 TBA262170:TBQ262173 TKW262170:TLM262173 TUS262170:TVI262173 UEO262170:UFE262173 UOK262170:UPA262173 UYG262170:UYW262173 VIC262170:VIS262173 VRY262170:VSO262173 WBU262170:WCK262173 WLQ262170:WMG262173 WVM262170:WWC262173 JA327706:JQ327709 SW327706:TM327709 ACS327706:ADI327709 AMO327706:ANE327709 AWK327706:AXA327709 BGG327706:BGW327709 BQC327706:BQS327709 BZY327706:CAO327709 CJU327706:CKK327709 CTQ327706:CUG327709 DDM327706:DEC327709 DNI327706:DNY327709 DXE327706:DXU327709 EHA327706:EHQ327709 EQW327706:ERM327709 FAS327706:FBI327709 FKO327706:FLE327709 FUK327706:FVA327709 GEG327706:GEW327709 GOC327706:GOS327709 GXY327706:GYO327709 HHU327706:HIK327709 HRQ327706:HSG327709 IBM327706:ICC327709 ILI327706:ILY327709 IVE327706:IVU327709 JFA327706:JFQ327709 JOW327706:JPM327709 JYS327706:JZI327709 KIO327706:KJE327709 KSK327706:KTA327709 LCG327706:LCW327709 LMC327706:LMS327709 LVY327706:LWO327709 MFU327706:MGK327709 MPQ327706:MQG327709 MZM327706:NAC327709 NJI327706:NJY327709 NTE327706:NTU327709 ODA327706:ODQ327709 OMW327706:ONM327709 OWS327706:OXI327709 PGO327706:PHE327709 PQK327706:PRA327709 QAG327706:QAW327709 QKC327706:QKS327709 QTY327706:QUO327709 RDU327706:REK327709 RNQ327706:ROG327709 RXM327706:RYC327709 SHI327706:SHY327709 SRE327706:SRU327709 TBA327706:TBQ327709 TKW327706:TLM327709 TUS327706:TVI327709 UEO327706:UFE327709 UOK327706:UPA327709 UYG327706:UYW327709 VIC327706:VIS327709 VRY327706:VSO327709 WBU327706:WCK327709 WLQ327706:WMG327709 WVM327706:WWC327709 JA393242:JQ393245 SW393242:TM393245 ACS393242:ADI393245 AMO393242:ANE393245 AWK393242:AXA393245 BGG393242:BGW393245 BQC393242:BQS393245 BZY393242:CAO393245 CJU393242:CKK393245 CTQ393242:CUG393245 DDM393242:DEC393245 DNI393242:DNY393245 DXE393242:DXU393245 EHA393242:EHQ393245 EQW393242:ERM393245 FAS393242:FBI393245 FKO393242:FLE393245 FUK393242:FVA393245 GEG393242:GEW393245 GOC393242:GOS393245 GXY393242:GYO393245 HHU393242:HIK393245 HRQ393242:HSG393245 IBM393242:ICC393245 ILI393242:ILY393245 IVE393242:IVU393245 JFA393242:JFQ393245 JOW393242:JPM393245 JYS393242:JZI393245 KIO393242:KJE393245 KSK393242:KTA393245 LCG393242:LCW393245 LMC393242:LMS393245 LVY393242:LWO393245 MFU393242:MGK393245 MPQ393242:MQG393245 MZM393242:NAC393245 NJI393242:NJY393245 NTE393242:NTU393245 ODA393242:ODQ393245 OMW393242:ONM393245 OWS393242:OXI393245 PGO393242:PHE393245 PQK393242:PRA393245 QAG393242:QAW393245 QKC393242:QKS393245 QTY393242:QUO393245 RDU393242:REK393245 RNQ393242:ROG393245 RXM393242:RYC393245 SHI393242:SHY393245 SRE393242:SRU393245 TBA393242:TBQ393245 TKW393242:TLM393245 TUS393242:TVI393245 UEO393242:UFE393245 UOK393242:UPA393245 UYG393242:UYW393245 VIC393242:VIS393245 VRY393242:VSO393245 WBU393242:WCK393245 WLQ393242:WMG393245 WVM393242:WWC393245 JA458778:JQ458781 SW458778:TM458781 ACS458778:ADI458781 AMO458778:ANE458781 AWK458778:AXA458781 BGG458778:BGW458781 BQC458778:BQS458781 BZY458778:CAO458781 CJU458778:CKK458781 CTQ458778:CUG458781 DDM458778:DEC458781 DNI458778:DNY458781 DXE458778:DXU458781 EHA458778:EHQ458781 EQW458778:ERM458781 FAS458778:FBI458781 FKO458778:FLE458781 FUK458778:FVA458781 GEG458778:GEW458781 GOC458778:GOS458781 GXY458778:GYO458781 HHU458778:HIK458781 HRQ458778:HSG458781 IBM458778:ICC458781 ILI458778:ILY458781 IVE458778:IVU458781 JFA458778:JFQ458781 JOW458778:JPM458781 JYS458778:JZI458781 KIO458778:KJE458781 KSK458778:KTA458781 LCG458778:LCW458781 LMC458778:LMS458781 LVY458778:LWO458781 MFU458778:MGK458781 MPQ458778:MQG458781 MZM458778:NAC458781 NJI458778:NJY458781 NTE458778:NTU458781 ODA458778:ODQ458781 OMW458778:ONM458781 OWS458778:OXI458781 PGO458778:PHE458781 PQK458778:PRA458781 QAG458778:QAW458781 QKC458778:QKS458781 QTY458778:QUO458781 RDU458778:REK458781 RNQ458778:ROG458781 RXM458778:RYC458781 SHI458778:SHY458781 SRE458778:SRU458781 TBA458778:TBQ458781 TKW458778:TLM458781 TUS458778:TVI458781 UEO458778:UFE458781 UOK458778:UPA458781 UYG458778:UYW458781 VIC458778:VIS458781 VRY458778:VSO458781 WBU458778:WCK458781 WLQ458778:WMG458781 WVM458778:WWC458781 JA524314:JQ524317 SW524314:TM524317 ACS524314:ADI524317 AMO524314:ANE524317 AWK524314:AXA524317 BGG524314:BGW524317 BQC524314:BQS524317 BZY524314:CAO524317 CJU524314:CKK524317 CTQ524314:CUG524317 DDM524314:DEC524317 DNI524314:DNY524317 DXE524314:DXU524317 EHA524314:EHQ524317 EQW524314:ERM524317 FAS524314:FBI524317 FKO524314:FLE524317 FUK524314:FVA524317 GEG524314:GEW524317 GOC524314:GOS524317 GXY524314:GYO524317 HHU524314:HIK524317 HRQ524314:HSG524317 IBM524314:ICC524317 ILI524314:ILY524317 IVE524314:IVU524317 JFA524314:JFQ524317 JOW524314:JPM524317 JYS524314:JZI524317 KIO524314:KJE524317 KSK524314:KTA524317 LCG524314:LCW524317 LMC524314:LMS524317 LVY524314:LWO524317 MFU524314:MGK524317 MPQ524314:MQG524317 MZM524314:NAC524317 NJI524314:NJY524317 NTE524314:NTU524317 ODA524314:ODQ524317 OMW524314:ONM524317 OWS524314:OXI524317 PGO524314:PHE524317 PQK524314:PRA524317 QAG524314:QAW524317 QKC524314:QKS524317 QTY524314:QUO524317 RDU524314:REK524317 RNQ524314:ROG524317 RXM524314:RYC524317 SHI524314:SHY524317 SRE524314:SRU524317 TBA524314:TBQ524317 TKW524314:TLM524317 TUS524314:TVI524317 UEO524314:UFE524317 UOK524314:UPA524317 UYG524314:UYW524317 VIC524314:VIS524317 VRY524314:VSO524317 WBU524314:WCK524317 WLQ524314:WMG524317 WVM524314:WWC524317 JA589850:JQ589853 SW589850:TM589853 ACS589850:ADI589853 AMO589850:ANE589853 AWK589850:AXA589853 BGG589850:BGW589853 BQC589850:BQS589853 BZY589850:CAO589853 CJU589850:CKK589853 CTQ589850:CUG589853 DDM589850:DEC589853 DNI589850:DNY589853 DXE589850:DXU589853 EHA589850:EHQ589853 EQW589850:ERM589853 FAS589850:FBI589853 FKO589850:FLE589853 FUK589850:FVA589853 GEG589850:GEW589853 GOC589850:GOS589853 GXY589850:GYO589853 HHU589850:HIK589853 HRQ589850:HSG589853 IBM589850:ICC589853 ILI589850:ILY589853 IVE589850:IVU589853 JFA589850:JFQ589853 JOW589850:JPM589853 JYS589850:JZI589853 KIO589850:KJE589853 KSK589850:KTA589853 LCG589850:LCW589853 LMC589850:LMS589853 LVY589850:LWO589853 MFU589850:MGK589853 MPQ589850:MQG589853 MZM589850:NAC589853 NJI589850:NJY589853 NTE589850:NTU589853 ODA589850:ODQ589853 OMW589850:ONM589853 OWS589850:OXI589853 PGO589850:PHE589853 PQK589850:PRA589853 QAG589850:QAW589853 QKC589850:QKS589853 QTY589850:QUO589853 RDU589850:REK589853 RNQ589850:ROG589853 RXM589850:RYC589853 SHI589850:SHY589853 SRE589850:SRU589853 TBA589850:TBQ589853 TKW589850:TLM589853 TUS589850:TVI589853 UEO589850:UFE589853 UOK589850:UPA589853 UYG589850:UYW589853 VIC589850:VIS589853 VRY589850:VSO589853 WBU589850:WCK589853 WLQ589850:WMG589853 WVM589850:WWC589853 JA655386:JQ655389 SW655386:TM655389 ACS655386:ADI655389 AMO655386:ANE655389 AWK655386:AXA655389 BGG655386:BGW655389 BQC655386:BQS655389 BZY655386:CAO655389 CJU655386:CKK655389 CTQ655386:CUG655389 DDM655386:DEC655389 DNI655386:DNY655389 DXE655386:DXU655389 EHA655386:EHQ655389 EQW655386:ERM655389 FAS655386:FBI655389 FKO655386:FLE655389 FUK655386:FVA655389 GEG655386:GEW655389 GOC655386:GOS655389 GXY655386:GYO655389 HHU655386:HIK655389 HRQ655386:HSG655389 IBM655386:ICC655389 ILI655386:ILY655389 IVE655386:IVU655389 JFA655386:JFQ655389 JOW655386:JPM655389 JYS655386:JZI655389 KIO655386:KJE655389 KSK655386:KTA655389 LCG655386:LCW655389 LMC655386:LMS655389 LVY655386:LWO655389 MFU655386:MGK655389 MPQ655386:MQG655389 MZM655386:NAC655389 NJI655386:NJY655389 NTE655386:NTU655389 ODA655386:ODQ655389 OMW655386:ONM655389 OWS655386:OXI655389 PGO655386:PHE655389 PQK655386:PRA655389 QAG655386:QAW655389 QKC655386:QKS655389 QTY655386:QUO655389 RDU655386:REK655389 RNQ655386:ROG655389 RXM655386:RYC655389 SHI655386:SHY655389 SRE655386:SRU655389 TBA655386:TBQ655389 TKW655386:TLM655389 TUS655386:TVI655389 UEO655386:UFE655389 UOK655386:UPA655389 UYG655386:UYW655389 VIC655386:VIS655389 VRY655386:VSO655389 WBU655386:WCK655389 WLQ655386:WMG655389 WVM655386:WWC655389 JA720922:JQ720925 SW720922:TM720925 ACS720922:ADI720925 AMO720922:ANE720925 AWK720922:AXA720925 BGG720922:BGW720925 BQC720922:BQS720925 BZY720922:CAO720925 CJU720922:CKK720925 CTQ720922:CUG720925 DDM720922:DEC720925 DNI720922:DNY720925 DXE720922:DXU720925 EHA720922:EHQ720925 EQW720922:ERM720925 FAS720922:FBI720925 FKO720922:FLE720925 FUK720922:FVA720925 GEG720922:GEW720925 GOC720922:GOS720925 GXY720922:GYO720925 HHU720922:HIK720925 HRQ720922:HSG720925 IBM720922:ICC720925 ILI720922:ILY720925 IVE720922:IVU720925 JFA720922:JFQ720925 JOW720922:JPM720925 JYS720922:JZI720925 KIO720922:KJE720925 KSK720922:KTA720925 LCG720922:LCW720925 LMC720922:LMS720925 LVY720922:LWO720925 MFU720922:MGK720925 MPQ720922:MQG720925 MZM720922:NAC720925 NJI720922:NJY720925 NTE720922:NTU720925 ODA720922:ODQ720925 OMW720922:ONM720925 OWS720922:OXI720925 PGO720922:PHE720925 PQK720922:PRA720925 QAG720922:QAW720925 QKC720922:QKS720925 QTY720922:QUO720925 RDU720922:REK720925 RNQ720922:ROG720925 RXM720922:RYC720925 SHI720922:SHY720925 SRE720922:SRU720925 TBA720922:TBQ720925 TKW720922:TLM720925 TUS720922:TVI720925 UEO720922:UFE720925 UOK720922:UPA720925 UYG720922:UYW720925 VIC720922:VIS720925 VRY720922:VSO720925 WBU720922:WCK720925 WLQ720922:WMG720925 WVM720922:WWC720925 JA786458:JQ786461 SW786458:TM786461 ACS786458:ADI786461 AMO786458:ANE786461 AWK786458:AXA786461 BGG786458:BGW786461 BQC786458:BQS786461 BZY786458:CAO786461 CJU786458:CKK786461 CTQ786458:CUG786461 DDM786458:DEC786461 DNI786458:DNY786461 DXE786458:DXU786461 EHA786458:EHQ786461 EQW786458:ERM786461 FAS786458:FBI786461 FKO786458:FLE786461 FUK786458:FVA786461 GEG786458:GEW786461 GOC786458:GOS786461 GXY786458:GYO786461 HHU786458:HIK786461 HRQ786458:HSG786461 IBM786458:ICC786461 ILI786458:ILY786461 IVE786458:IVU786461 JFA786458:JFQ786461 JOW786458:JPM786461 JYS786458:JZI786461 KIO786458:KJE786461 KSK786458:KTA786461 LCG786458:LCW786461 LMC786458:LMS786461 LVY786458:LWO786461 MFU786458:MGK786461 MPQ786458:MQG786461 MZM786458:NAC786461 NJI786458:NJY786461 NTE786458:NTU786461 ODA786458:ODQ786461 OMW786458:ONM786461 OWS786458:OXI786461 PGO786458:PHE786461 PQK786458:PRA786461 QAG786458:QAW786461 QKC786458:QKS786461 QTY786458:QUO786461 RDU786458:REK786461 RNQ786458:ROG786461 RXM786458:RYC786461 SHI786458:SHY786461 SRE786458:SRU786461 TBA786458:TBQ786461 TKW786458:TLM786461 TUS786458:TVI786461 UEO786458:UFE786461 UOK786458:UPA786461 UYG786458:UYW786461 VIC786458:VIS786461 VRY786458:VSO786461 WBU786458:WCK786461 WLQ786458:WMG786461 WVM786458:WWC786461 JA851994:JQ851997 SW851994:TM851997 ACS851994:ADI851997 AMO851994:ANE851997 AWK851994:AXA851997 BGG851994:BGW851997 BQC851994:BQS851997 BZY851994:CAO851997 CJU851994:CKK851997 CTQ851994:CUG851997 DDM851994:DEC851997 DNI851994:DNY851997 DXE851994:DXU851997 EHA851994:EHQ851997 EQW851994:ERM851997 FAS851994:FBI851997 FKO851994:FLE851997 FUK851994:FVA851997 GEG851994:GEW851997 GOC851994:GOS851997 GXY851994:GYO851997 HHU851994:HIK851997 HRQ851994:HSG851997 IBM851994:ICC851997 ILI851994:ILY851997 IVE851994:IVU851997 JFA851994:JFQ851997 JOW851994:JPM851997 JYS851994:JZI851997 KIO851994:KJE851997 KSK851994:KTA851997 LCG851994:LCW851997 LMC851994:LMS851997 LVY851994:LWO851997 MFU851994:MGK851997 MPQ851994:MQG851997 MZM851994:NAC851997 NJI851994:NJY851997 NTE851994:NTU851997 ODA851994:ODQ851997 OMW851994:ONM851997 OWS851994:OXI851997 PGO851994:PHE851997 PQK851994:PRA851997 QAG851994:QAW851997 QKC851994:QKS851997 QTY851994:QUO851997 RDU851994:REK851997 RNQ851994:ROG851997 RXM851994:RYC851997 SHI851994:SHY851997 SRE851994:SRU851997 TBA851994:TBQ851997 TKW851994:TLM851997 TUS851994:TVI851997 UEO851994:UFE851997 UOK851994:UPA851997 UYG851994:UYW851997 VIC851994:VIS851997 VRY851994:VSO851997 WBU851994:WCK851997 WLQ851994:WMG851997 WVM851994:WWC851997 JA917530:JQ917533 SW917530:TM917533 ACS917530:ADI917533 AMO917530:ANE917533 AWK917530:AXA917533 BGG917530:BGW917533 BQC917530:BQS917533 BZY917530:CAO917533 CJU917530:CKK917533 CTQ917530:CUG917533 DDM917530:DEC917533 DNI917530:DNY917533 DXE917530:DXU917533 EHA917530:EHQ917533 EQW917530:ERM917533 FAS917530:FBI917533 FKO917530:FLE917533 FUK917530:FVA917533 GEG917530:GEW917533 GOC917530:GOS917533 GXY917530:GYO917533 HHU917530:HIK917533 HRQ917530:HSG917533 IBM917530:ICC917533 ILI917530:ILY917533 IVE917530:IVU917533 JFA917530:JFQ917533 JOW917530:JPM917533 JYS917530:JZI917533 KIO917530:KJE917533 KSK917530:KTA917533 LCG917530:LCW917533 LMC917530:LMS917533 LVY917530:LWO917533 MFU917530:MGK917533 MPQ917530:MQG917533 MZM917530:NAC917533 NJI917530:NJY917533 NTE917530:NTU917533 ODA917530:ODQ917533 OMW917530:ONM917533 OWS917530:OXI917533 PGO917530:PHE917533 PQK917530:PRA917533 QAG917530:QAW917533 QKC917530:QKS917533 QTY917530:QUO917533 RDU917530:REK917533 RNQ917530:ROG917533 RXM917530:RYC917533 SHI917530:SHY917533 SRE917530:SRU917533 TBA917530:TBQ917533 TKW917530:TLM917533 TUS917530:TVI917533 UEO917530:UFE917533 UOK917530:UPA917533 UYG917530:UYW917533 VIC917530:VIS917533 VRY917530:VSO917533 WBU917530:WCK917533 WLQ917530:WMG917533 WVM917530:WWC917533 JA983066:JQ983069 SW983066:TM983069 ACS983066:ADI983069 AMO983066:ANE983069 AWK983066:AXA983069 BGG983066:BGW983069 BQC983066:BQS983069 BZY983066:CAO983069 CJU983066:CKK983069 CTQ983066:CUG983069 DDM983066:DEC983069 DNI983066:DNY983069 DXE983066:DXU983069 EHA983066:EHQ983069 EQW983066:ERM983069 FAS983066:FBI983069 FKO983066:FLE983069 FUK983066:FVA983069 GEG983066:GEW983069 GOC983066:GOS983069 GXY983066:GYO983069 HHU983066:HIK983069 HRQ983066:HSG983069 IBM983066:ICC983069 ILI983066:ILY983069 IVE983066:IVU983069 JFA983066:JFQ983069 JOW983066:JPM983069 JYS983066:JZI983069 KIO983066:KJE983069 KSK983066:KTA983069 LCG983066:LCW983069 LMC983066:LMS983069 LVY983066:LWO983069 MFU983066:MGK983069 MPQ983066:MQG983069 MZM983066:NAC983069 NJI983066:NJY983069 NTE983066:NTU983069 ODA983066:ODQ983069 OMW983066:ONM983069 OWS983066:OXI983069 PGO983066:PHE983069 PQK983066:PRA983069 QAG983066:QAW983069 QKC983066:QKS983069 QTY983066:QUO983069 RDU983066:REK983069 RNQ983066:ROG983069 RXM983066:RYC983069 SHI983066:SHY983069 SRE983066:SRU983069 TBA983066:TBQ983069 TKW983066:TLM983069 TUS983066:TVI983069 UEO983066:UFE983069 UOK983066:UPA983069 UYG983066:UYW983069 VIC983066:VIS983069 VRY983066:VSO983069 WBU983066:WCK983069 WLQ983066:WMG983069 WVM983066:WWC983069 WVM983062:WWC983064 JA65558:JQ65560 SW65558:TM65560 ACS65558:ADI65560 AMO65558:ANE65560 AWK65558:AXA65560 BGG65558:BGW65560 BQC65558:BQS65560 BZY65558:CAO65560 CJU65558:CKK65560 CTQ65558:CUG65560 DDM65558:DEC65560 DNI65558:DNY65560 DXE65558:DXU65560 EHA65558:EHQ65560 EQW65558:ERM65560 FAS65558:FBI65560 FKO65558:FLE65560 FUK65558:FVA65560 GEG65558:GEW65560 GOC65558:GOS65560 GXY65558:GYO65560 HHU65558:HIK65560 HRQ65558:HSG65560 IBM65558:ICC65560 ILI65558:ILY65560 IVE65558:IVU65560 JFA65558:JFQ65560 JOW65558:JPM65560 JYS65558:JZI65560 KIO65558:KJE65560 KSK65558:KTA65560 LCG65558:LCW65560 LMC65558:LMS65560 LVY65558:LWO65560 MFU65558:MGK65560 MPQ65558:MQG65560 MZM65558:NAC65560 NJI65558:NJY65560 NTE65558:NTU65560 ODA65558:ODQ65560 OMW65558:ONM65560 OWS65558:OXI65560 PGO65558:PHE65560 PQK65558:PRA65560 QAG65558:QAW65560 QKC65558:QKS65560 QTY65558:QUO65560 RDU65558:REK65560 RNQ65558:ROG65560 RXM65558:RYC65560 SHI65558:SHY65560 SRE65558:SRU65560 TBA65558:TBQ65560 TKW65558:TLM65560 TUS65558:TVI65560 UEO65558:UFE65560 UOK65558:UPA65560 UYG65558:UYW65560 VIC65558:VIS65560 VRY65558:VSO65560 WBU65558:WCK65560 WLQ65558:WMG65560 WVM65558:WWC65560 JA131094:JQ131096 SW131094:TM131096 ACS131094:ADI131096 AMO131094:ANE131096 AWK131094:AXA131096 BGG131094:BGW131096 BQC131094:BQS131096 BZY131094:CAO131096 CJU131094:CKK131096 CTQ131094:CUG131096 DDM131094:DEC131096 DNI131094:DNY131096 DXE131094:DXU131096 EHA131094:EHQ131096 EQW131094:ERM131096 FAS131094:FBI131096 FKO131094:FLE131096 FUK131094:FVA131096 GEG131094:GEW131096 GOC131094:GOS131096 GXY131094:GYO131096 HHU131094:HIK131096 HRQ131094:HSG131096 IBM131094:ICC131096 ILI131094:ILY131096 IVE131094:IVU131096 JFA131094:JFQ131096 JOW131094:JPM131096 JYS131094:JZI131096 KIO131094:KJE131096 KSK131094:KTA131096 LCG131094:LCW131096 LMC131094:LMS131096 LVY131094:LWO131096 MFU131094:MGK131096 MPQ131094:MQG131096 MZM131094:NAC131096 NJI131094:NJY131096 NTE131094:NTU131096 ODA131094:ODQ131096 OMW131094:ONM131096 OWS131094:OXI131096 PGO131094:PHE131096 PQK131094:PRA131096 QAG131094:QAW131096 QKC131094:QKS131096 QTY131094:QUO131096 RDU131094:REK131096 RNQ131094:ROG131096 RXM131094:RYC131096 SHI131094:SHY131096 SRE131094:SRU131096 TBA131094:TBQ131096 TKW131094:TLM131096 TUS131094:TVI131096 UEO131094:UFE131096 UOK131094:UPA131096 UYG131094:UYW131096 VIC131094:VIS131096 VRY131094:VSO131096 WBU131094:WCK131096 WLQ131094:WMG131096 WVM131094:WWC131096 JA196630:JQ196632 SW196630:TM196632 ACS196630:ADI196632 AMO196630:ANE196632 AWK196630:AXA196632 BGG196630:BGW196632 BQC196630:BQS196632 BZY196630:CAO196632 CJU196630:CKK196632 CTQ196630:CUG196632 DDM196630:DEC196632 DNI196630:DNY196632 DXE196630:DXU196632 EHA196630:EHQ196632 EQW196630:ERM196632 FAS196630:FBI196632 FKO196630:FLE196632 FUK196630:FVA196632 GEG196630:GEW196632 GOC196630:GOS196632 GXY196630:GYO196632 HHU196630:HIK196632 HRQ196630:HSG196632 IBM196630:ICC196632 ILI196630:ILY196632 IVE196630:IVU196632 JFA196630:JFQ196632 JOW196630:JPM196632 JYS196630:JZI196632 KIO196630:KJE196632 KSK196630:KTA196632 LCG196630:LCW196632 LMC196630:LMS196632 LVY196630:LWO196632 MFU196630:MGK196632 MPQ196630:MQG196632 MZM196630:NAC196632 NJI196630:NJY196632 NTE196630:NTU196632 ODA196630:ODQ196632 OMW196630:ONM196632 OWS196630:OXI196632 PGO196630:PHE196632 PQK196630:PRA196632 QAG196630:QAW196632 QKC196630:QKS196632 QTY196630:QUO196632 RDU196630:REK196632 RNQ196630:ROG196632 RXM196630:RYC196632 SHI196630:SHY196632 SRE196630:SRU196632 TBA196630:TBQ196632 TKW196630:TLM196632 TUS196630:TVI196632 UEO196630:UFE196632 UOK196630:UPA196632 UYG196630:UYW196632 VIC196630:VIS196632 VRY196630:VSO196632 WBU196630:WCK196632 WLQ196630:WMG196632 WVM196630:WWC196632 JA262166:JQ262168 SW262166:TM262168 ACS262166:ADI262168 AMO262166:ANE262168 AWK262166:AXA262168 BGG262166:BGW262168 BQC262166:BQS262168 BZY262166:CAO262168 CJU262166:CKK262168 CTQ262166:CUG262168 DDM262166:DEC262168 DNI262166:DNY262168 DXE262166:DXU262168 EHA262166:EHQ262168 EQW262166:ERM262168 FAS262166:FBI262168 FKO262166:FLE262168 FUK262166:FVA262168 GEG262166:GEW262168 GOC262166:GOS262168 GXY262166:GYO262168 HHU262166:HIK262168 HRQ262166:HSG262168 IBM262166:ICC262168 ILI262166:ILY262168 IVE262166:IVU262168 JFA262166:JFQ262168 JOW262166:JPM262168 JYS262166:JZI262168 KIO262166:KJE262168 KSK262166:KTA262168 LCG262166:LCW262168 LMC262166:LMS262168 LVY262166:LWO262168 MFU262166:MGK262168 MPQ262166:MQG262168 MZM262166:NAC262168 NJI262166:NJY262168 NTE262166:NTU262168 ODA262166:ODQ262168 OMW262166:ONM262168 OWS262166:OXI262168 PGO262166:PHE262168 PQK262166:PRA262168 QAG262166:QAW262168 QKC262166:QKS262168 QTY262166:QUO262168 RDU262166:REK262168 RNQ262166:ROG262168 RXM262166:RYC262168 SHI262166:SHY262168 SRE262166:SRU262168 TBA262166:TBQ262168 TKW262166:TLM262168 TUS262166:TVI262168 UEO262166:UFE262168 UOK262166:UPA262168 UYG262166:UYW262168 VIC262166:VIS262168 VRY262166:VSO262168 WBU262166:WCK262168 WLQ262166:WMG262168 WVM262166:WWC262168 JA327702:JQ327704 SW327702:TM327704 ACS327702:ADI327704 AMO327702:ANE327704 AWK327702:AXA327704 BGG327702:BGW327704 BQC327702:BQS327704 BZY327702:CAO327704 CJU327702:CKK327704 CTQ327702:CUG327704 DDM327702:DEC327704 DNI327702:DNY327704 DXE327702:DXU327704 EHA327702:EHQ327704 EQW327702:ERM327704 FAS327702:FBI327704 FKO327702:FLE327704 FUK327702:FVA327704 GEG327702:GEW327704 GOC327702:GOS327704 GXY327702:GYO327704 HHU327702:HIK327704 HRQ327702:HSG327704 IBM327702:ICC327704 ILI327702:ILY327704 IVE327702:IVU327704 JFA327702:JFQ327704 JOW327702:JPM327704 JYS327702:JZI327704 KIO327702:KJE327704 KSK327702:KTA327704 LCG327702:LCW327704 LMC327702:LMS327704 LVY327702:LWO327704 MFU327702:MGK327704 MPQ327702:MQG327704 MZM327702:NAC327704 NJI327702:NJY327704 NTE327702:NTU327704 ODA327702:ODQ327704 OMW327702:ONM327704 OWS327702:OXI327704 PGO327702:PHE327704 PQK327702:PRA327704 QAG327702:QAW327704 QKC327702:QKS327704 QTY327702:QUO327704 RDU327702:REK327704 RNQ327702:ROG327704 RXM327702:RYC327704 SHI327702:SHY327704 SRE327702:SRU327704 TBA327702:TBQ327704 TKW327702:TLM327704 TUS327702:TVI327704 UEO327702:UFE327704 UOK327702:UPA327704 UYG327702:UYW327704 VIC327702:VIS327704 VRY327702:VSO327704 WBU327702:WCK327704 WLQ327702:WMG327704 WVM327702:WWC327704 JA393238:JQ393240 SW393238:TM393240 ACS393238:ADI393240 AMO393238:ANE393240 AWK393238:AXA393240 BGG393238:BGW393240 BQC393238:BQS393240 BZY393238:CAO393240 CJU393238:CKK393240 CTQ393238:CUG393240 DDM393238:DEC393240 DNI393238:DNY393240 DXE393238:DXU393240 EHA393238:EHQ393240 EQW393238:ERM393240 FAS393238:FBI393240 FKO393238:FLE393240 FUK393238:FVA393240 GEG393238:GEW393240 GOC393238:GOS393240 GXY393238:GYO393240 HHU393238:HIK393240 HRQ393238:HSG393240 IBM393238:ICC393240 ILI393238:ILY393240 IVE393238:IVU393240 JFA393238:JFQ393240 JOW393238:JPM393240 JYS393238:JZI393240 KIO393238:KJE393240 KSK393238:KTA393240 LCG393238:LCW393240 LMC393238:LMS393240 LVY393238:LWO393240 MFU393238:MGK393240 MPQ393238:MQG393240 MZM393238:NAC393240 NJI393238:NJY393240 NTE393238:NTU393240 ODA393238:ODQ393240 OMW393238:ONM393240 OWS393238:OXI393240 PGO393238:PHE393240 PQK393238:PRA393240 QAG393238:QAW393240 QKC393238:QKS393240 QTY393238:QUO393240 RDU393238:REK393240 RNQ393238:ROG393240 RXM393238:RYC393240 SHI393238:SHY393240 SRE393238:SRU393240 TBA393238:TBQ393240 TKW393238:TLM393240 TUS393238:TVI393240 UEO393238:UFE393240 UOK393238:UPA393240 UYG393238:UYW393240 VIC393238:VIS393240 VRY393238:VSO393240 WBU393238:WCK393240 WLQ393238:WMG393240 WVM393238:WWC393240 JA458774:JQ458776 SW458774:TM458776 ACS458774:ADI458776 AMO458774:ANE458776 AWK458774:AXA458776 BGG458774:BGW458776 BQC458774:BQS458776 BZY458774:CAO458776 CJU458774:CKK458776 CTQ458774:CUG458776 DDM458774:DEC458776 DNI458774:DNY458776 DXE458774:DXU458776 EHA458774:EHQ458776 EQW458774:ERM458776 FAS458774:FBI458776 FKO458774:FLE458776 FUK458774:FVA458776 GEG458774:GEW458776 GOC458774:GOS458776 GXY458774:GYO458776 HHU458774:HIK458776 HRQ458774:HSG458776 IBM458774:ICC458776 ILI458774:ILY458776 IVE458774:IVU458776 JFA458774:JFQ458776 JOW458774:JPM458776 JYS458774:JZI458776 KIO458774:KJE458776 KSK458774:KTA458776 LCG458774:LCW458776 LMC458774:LMS458776 LVY458774:LWO458776 MFU458774:MGK458776 MPQ458774:MQG458776 MZM458774:NAC458776 NJI458774:NJY458776 NTE458774:NTU458776 ODA458774:ODQ458776 OMW458774:ONM458776 OWS458774:OXI458776 PGO458774:PHE458776 PQK458774:PRA458776 QAG458774:QAW458776 QKC458774:QKS458776 QTY458774:QUO458776 RDU458774:REK458776 RNQ458774:ROG458776 RXM458774:RYC458776 SHI458774:SHY458776 SRE458774:SRU458776 TBA458774:TBQ458776 TKW458774:TLM458776 TUS458774:TVI458776 UEO458774:UFE458776 UOK458774:UPA458776 UYG458774:UYW458776 VIC458774:VIS458776 VRY458774:VSO458776 WBU458774:WCK458776 WLQ458774:WMG458776 WVM458774:WWC458776 JA524310:JQ524312 SW524310:TM524312 ACS524310:ADI524312 AMO524310:ANE524312 AWK524310:AXA524312 BGG524310:BGW524312 BQC524310:BQS524312 BZY524310:CAO524312 CJU524310:CKK524312 CTQ524310:CUG524312 DDM524310:DEC524312 DNI524310:DNY524312 DXE524310:DXU524312 EHA524310:EHQ524312 EQW524310:ERM524312 FAS524310:FBI524312 FKO524310:FLE524312 FUK524310:FVA524312 GEG524310:GEW524312 GOC524310:GOS524312 GXY524310:GYO524312 HHU524310:HIK524312 HRQ524310:HSG524312 IBM524310:ICC524312 ILI524310:ILY524312 IVE524310:IVU524312 JFA524310:JFQ524312 JOW524310:JPM524312 JYS524310:JZI524312 KIO524310:KJE524312 KSK524310:KTA524312 LCG524310:LCW524312 LMC524310:LMS524312 LVY524310:LWO524312 MFU524310:MGK524312 MPQ524310:MQG524312 MZM524310:NAC524312 NJI524310:NJY524312 NTE524310:NTU524312 ODA524310:ODQ524312 OMW524310:ONM524312 OWS524310:OXI524312 PGO524310:PHE524312 PQK524310:PRA524312 QAG524310:QAW524312 QKC524310:QKS524312 QTY524310:QUO524312 RDU524310:REK524312 RNQ524310:ROG524312 RXM524310:RYC524312 SHI524310:SHY524312 SRE524310:SRU524312 TBA524310:TBQ524312 TKW524310:TLM524312 TUS524310:TVI524312 UEO524310:UFE524312 UOK524310:UPA524312 UYG524310:UYW524312 VIC524310:VIS524312 VRY524310:VSO524312 WBU524310:WCK524312 WLQ524310:WMG524312 WVM524310:WWC524312 JA589846:JQ589848 SW589846:TM589848 ACS589846:ADI589848 AMO589846:ANE589848 AWK589846:AXA589848 BGG589846:BGW589848 BQC589846:BQS589848 BZY589846:CAO589848 CJU589846:CKK589848 CTQ589846:CUG589848 DDM589846:DEC589848 DNI589846:DNY589848 DXE589846:DXU589848 EHA589846:EHQ589848 EQW589846:ERM589848 FAS589846:FBI589848 FKO589846:FLE589848 FUK589846:FVA589848 GEG589846:GEW589848 GOC589846:GOS589848 GXY589846:GYO589848 HHU589846:HIK589848 HRQ589846:HSG589848 IBM589846:ICC589848 ILI589846:ILY589848 IVE589846:IVU589848 JFA589846:JFQ589848 JOW589846:JPM589848 JYS589846:JZI589848 KIO589846:KJE589848 KSK589846:KTA589848 LCG589846:LCW589848 LMC589846:LMS589848 LVY589846:LWO589848 MFU589846:MGK589848 MPQ589846:MQG589848 MZM589846:NAC589848 NJI589846:NJY589848 NTE589846:NTU589848 ODA589846:ODQ589848 OMW589846:ONM589848 OWS589846:OXI589848 PGO589846:PHE589848 PQK589846:PRA589848 QAG589846:QAW589848 QKC589846:QKS589848 QTY589846:QUO589848 RDU589846:REK589848 RNQ589846:ROG589848 RXM589846:RYC589848 SHI589846:SHY589848 SRE589846:SRU589848 TBA589846:TBQ589848 TKW589846:TLM589848 TUS589846:TVI589848 UEO589846:UFE589848 UOK589846:UPA589848 UYG589846:UYW589848 VIC589846:VIS589848 VRY589846:VSO589848 WBU589846:WCK589848 WLQ589846:WMG589848 WVM589846:WWC589848 JA655382:JQ655384 SW655382:TM655384 ACS655382:ADI655384 AMO655382:ANE655384 AWK655382:AXA655384 BGG655382:BGW655384 BQC655382:BQS655384 BZY655382:CAO655384 CJU655382:CKK655384 CTQ655382:CUG655384 DDM655382:DEC655384 DNI655382:DNY655384 DXE655382:DXU655384 EHA655382:EHQ655384 EQW655382:ERM655384 FAS655382:FBI655384 FKO655382:FLE655384 FUK655382:FVA655384 GEG655382:GEW655384 GOC655382:GOS655384 GXY655382:GYO655384 HHU655382:HIK655384 HRQ655382:HSG655384 IBM655382:ICC655384 ILI655382:ILY655384 IVE655382:IVU655384 JFA655382:JFQ655384 JOW655382:JPM655384 JYS655382:JZI655384 KIO655382:KJE655384 KSK655382:KTA655384 LCG655382:LCW655384 LMC655382:LMS655384 LVY655382:LWO655384 MFU655382:MGK655384 MPQ655382:MQG655384 MZM655382:NAC655384 NJI655382:NJY655384 NTE655382:NTU655384 ODA655382:ODQ655384 OMW655382:ONM655384 OWS655382:OXI655384 PGO655382:PHE655384 PQK655382:PRA655384 QAG655382:QAW655384 QKC655382:QKS655384 QTY655382:QUO655384 RDU655382:REK655384 RNQ655382:ROG655384 RXM655382:RYC655384 SHI655382:SHY655384 SRE655382:SRU655384 TBA655382:TBQ655384 TKW655382:TLM655384 TUS655382:TVI655384 UEO655382:UFE655384 UOK655382:UPA655384 UYG655382:UYW655384 VIC655382:VIS655384 VRY655382:VSO655384 WBU655382:WCK655384 WLQ655382:WMG655384 WVM655382:WWC655384 JA720918:JQ720920 SW720918:TM720920 ACS720918:ADI720920 AMO720918:ANE720920 AWK720918:AXA720920 BGG720918:BGW720920 BQC720918:BQS720920 BZY720918:CAO720920 CJU720918:CKK720920 CTQ720918:CUG720920 DDM720918:DEC720920 DNI720918:DNY720920 DXE720918:DXU720920 EHA720918:EHQ720920 EQW720918:ERM720920 FAS720918:FBI720920 FKO720918:FLE720920 FUK720918:FVA720920 GEG720918:GEW720920 GOC720918:GOS720920 GXY720918:GYO720920 HHU720918:HIK720920 HRQ720918:HSG720920 IBM720918:ICC720920 ILI720918:ILY720920 IVE720918:IVU720920 JFA720918:JFQ720920 JOW720918:JPM720920 JYS720918:JZI720920 KIO720918:KJE720920 KSK720918:KTA720920 LCG720918:LCW720920 LMC720918:LMS720920 LVY720918:LWO720920 MFU720918:MGK720920 MPQ720918:MQG720920 MZM720918:NAC720920 NJI720918:NJY720920 NTE720918:NTU720920 ODA720918:ODQ720920 OMW720918:ONM720920 OWS720918:OXI720920 PGO720918:PHE720920 PQK720918:PRA720920 QAG720918:QAW720920 QKC720918:QKS720920 QTY720918:QUO720920 RDU720918:REK720920 RNQ720918:ROG720920 RXM720918:RYC720920 SHI720918:SHY720920 SRE720918:SRU720920 TBA720918:TBQ720920 TKW720918:TLM720920 TUS720918:TVI720920 UEO720918:UFE720920 UOK720918:UPA720920 UYG720918:UYW720920 VIC720918:VIS720920 VRY720918:VSO720920 WBU720918:WCK720920 WLQ720918:WMG720920 WVM720918:WWC720920 JA786454:JQ786456 SW786454:TM786456 ACS786454:ADI786456 AMO786454:ANE786456 AWK786454:AXA786456 BGG786454:BGW786456 BQC786454:BQS786456 BZY786454:CAO786456 CJU786454:CKK786456 CTQ786454:CUG786456 DDM786454:DEC786456 DNI786454:DNY786456 DXE786454:DXU786456 EHA786454:EHQ786456 EQW786454:ERM786456 FAS786454:FBI786456 FKO786454:FLE786456 FUK786454:FVA786456 GEG786454:GEW786456 GOC786454:GOS786456 GXY786454:GYO786456 HHU786454:HIK786456 HRQ786454:HSG786456 IBM786454:ICC786456 ILI786454:ILY786456 IVE786454:IVU786456 JFA786454:JFQ786456 JOW786454:JPM786456 JYS786454:JZI786456 KIO786454:KJE786456 KSK786454:KTA786456 LCG786454:LCW786456 LMC786454:LMS786456 LVY786454:LWO786456 MFU786454:MGK786456 MPQ786454:MQG786456 MZM786454:NAC786456 NJI786454:NJY786456 NTE786454:NTU786456 ODA786454:ODQ786456 OMW786454:ONM786456 OWS786454:OXI786456 PGO786454:PHE786456 PQK786454:PRA786456 QAG786454:QAW786456 QKC786454:QKS786456 QTY786454:QUO786456 RDU786454:REK786456 RNQ786454:ROG786456 RXM786454:RYC786456 SHI786454:SHY786456 SRE786454:SRU786456 TBA786454:TBQ786456 TKW786454:TLM786456 TUS786454:TVI786456 UEO786454:UFE786456 UOK786454:UPA786456 UYG786454:UYW786456 VIC786454:VIS786456 VRY786454:VSO786456 WBU786454:WCK786456 WLQ786454:WMG786456 WVM786454:WWC786456 JA851990:JQ851992 SW851990:TM851992 ACS851990:ADI851992 AMO851990:ANE851992 AWK851990:AXA851992 BGG851990:BGW851992 BQC851990:BQS851992 BZY851990:CAO851992 CJU851990:CKK851992 CTQ851990:CUG851992 DDM851990:DEC851992 DNI851990:DNY851992 DXE851990:DXU851992 EHA851990:EHQ851992 EQW851990:ERM851992 FAS851990:FBI851992 FKO851990:FLE851992 FUK851990:FVA851992 GEG851990:GEW851992 GOC851990:GOS851992 GXY851990:GYO851992 HHU851990:HIK851992 HRQ851990:HSG851992 IBM851990:ICC851992 ILI851990:ILY851992 IVE851990:IVU851992 JFA851990:JFQ851992 JOW851990:JPM851992 JYS851990:JZI851992 KIO851990:KJE851992 KSK851990:KTA851992 LCG851990:LCW851992 LMC851990:LMS851992 LVY851990:LWO851992 MFU851990:MGK851992 MPQ851990:MQG851992 MZM851990:NAC851992 NJI851990:NJY851992 NTE851990:NTU851992 ODA851990:ODQ851992 OMW851990:ONM851992 OWS851990:OXI851992 PGO851990:PHE851992 PQK851990:PRA851992 QAG851990:QAW851992 QKC851990:QKS851992 QTY851990:QUO851992 RDU851990:REK851992 RNQ851990:ROG851992 RXM851990:RYC851992 SHI851990:SHY851992 SRE851990:SRU851992 TBA851990:TBQ851992 TKW851990:TLM851992 TUS851990:TVI851992 UEO851990:UFE851992 UOK851990:UPA851992 UYG851990:UYW851992 VIC851990:VIS851992 VRY851990:VSO851992 WBU851990:WCK851992 WLQ851990:WMG851992 WVM851990:WWC851992 JA917526:JQ917528 SW917526:TM917528 ACS917526:ADI917528 AMO917526:ANE917528 AWK917526:AXA917528 BGG917526:BGW917528 BQC917526:BQS917528 BZY917526:CAO917528 CJU917526:CKK917528 CTQ917526:CUG917528 DDM917526:DEC917528 DNI917526:DNY917528 DXE917526:DXU917528 EHA917526:EHQ917528 EQW917526:ERM917528 FAS917526:FBI917528 FKO917526:FLE917528 FUK917526:FVA917528 GEG917526:GEW917528 GOC917526:GOS917528 GXY917526:GYO917528 HHU917526:HIK917528 HRQ917526:HSG917528 IBM917526:ICC917528 ILI917526:ILY917528 IVE917526:IVU917528 JFA917526:JFQ917528 JOW917526:JPM917528 JYS917526:JZI917528 KIO917526:KJE917528 KSK917526:KTA917528 LCG917526:LCW917528 LMC917526:LMS917528 LVY917526:LWO917528 MFU917526:MGK917528 MPQ917526:MQG917528 MZM917526:NAC917528 NJI917526:NJY917528 NTE917526:NTU917528 ODA917526:ODQ917528 OMW917526:ONM917528 OWS917526:OXI917528 PGO917526:PHE917528 PQK917526:PRA917528 QAG917526:QAW917528 QKC917526:QKS917528 QTY917526:QUO917528 RDU917526:REK917528 RNQ917526:ROG917528 RXM917526:RYC917528 SHI917526:SHY917528 SRE917526:SRU917528 TBA917526:TBQ917528 TKW917526:TLM917528 TUS917526:TVI917528 UEO917526:UFE917528 UOK917526:UPA917528 UYG917526:UYW917528 VIC917526:VIS917528 VRY917526:VSO917528 WBU917526:WCK917528 WLQ917526:WMG917528 WVM917526:WWC917528 JA983062:JQ983064 SW983062:TM983064 ACS983062:ADI983064 AMO983062:ANE983064 AWK983062:AXA983064 BGG983062:BGW983064 BQC983062:BQS983064 BZY983062:CAO983064 CJU983062:CKK983064 CTQ983062:CUG983064 DDM983062:DEC983064 DNI983062:DNY983064 DXE983062:DXU983064 EHA983062:EHQ983064 EQW983062:ERM983064 FAS983062:FBI983064 FKO983062:FLE983064 FUK983062:FVA983064 GEG983062:GEW983064 GOC983062:GOS983064 GXY983062:GYO983064 HHU983062:HIK983064 HRQ983062:HSG983064 IBM983062:ICC983064 ILI983062:ILY983064 IVE983062:IVU983064 JFA983062:JFQ983064 JOW983062:JPM983064 JYS983062:JZI983064 KIO983062:KJE983064 KSK983062:KTA983064 LCG983062:LCW983064 LMC983062:LMS983064 LVY983062:LWO983064 MFU983062:MGK983064 MPQ983062:MQG983064 MZM983062:NAC983064 NJI983062:NJY983064 NTE983062:NTU983064 ODA983062:ODQ983064 OMW983062:ONM983064 OWS983062:OXI983064 PGO983062:PHE983064 PQK983062:PRA983064 QAG983062:QAW983064 QKC983062:QKS983064 QTY983062:QUO983064 RDU983062:REK983064 RNQ983062:ROG983064 RXM983062:RYC983064 SHI983062:SHY983064 SRE983062:SRU983064 TBA983062:TBQ983064 TKW983062:TLM983064 TUS983062:TVI983064 UEO983062:UFE983064 UOK983062:UPA983064 UYG983062:UYW983064 VIC983062:VIS983064 VRY983062:VSO983064 WBU983062:WCK983064 WLQ983062:WMG983064 L65562:AB65565 L131098:AB131101 L196634:AB196637 L262170:AB262173 L327706:AB327709 L393242:AB393245 L458778:AB458781 L524314:AB524317 L589850:AB589853 L655386:AB655389 L720922:AB720925 L786458:AB786461 L851994:AB851997 L917530:AB917533 L983066:AB983069 L65558:AB65560 L131094:AB131096 L196630:AB196632 L262166:AB262168 L327702:AB327704 L393238:AB393240 L458774:AB458776 L524310:AB524312 L589846:AB589848 L655382:AB655384 L720918:AB720920 L786454:AB786456 L851990:AB851992 L917526:AB917528 L983062:AB983064 AA27:AB28 AA26 L26:Z28 ACS26:ADI28 AMO26:ANE28 AWK26:AXA28 BGG26:BGW28 BQC26:BQS28 BZY26:CAO28 CJU26:CKK28 CTQ26:CUG28 DDM26:DEC28 DNI26:DNY28 DXE26:DXU28 EHA26:EHQ28 EQW26:ERM28 FAS26:FBI28 FKO26:FLE28 FUK26:FVA28 GEG26:GEW28 GOC26:GOS28 GXY26:GYO28 HHU26:HIK28 HRQ26:HSG28 IBM26:ICC28 ILI26:ILY28 IVE26:IVU28 JFA26:JFQ28 JOW26:JPM28 JYS26:JZI28 KIO26:KJE28 KSK26:KTA28 LCG26:LCW28 LMC26:LMS28 LVY26:LWO28 MFU26:MGK28 MPQ26:MQG28 MZM26:NAC28 NJI26:NJY28 NTE26:NTU28 ODA26:ODQ28 OMW26:ONM28 OWS26:OXI28 PGO26:PHE28 PQK26:PRA28 QAG26:QAW28 QKC26:QKS28 QTY26:QUO28 RDU26:REK28 RNQ26:ROG28 RXM26:RYC28 SHI26:SHY28 SRE26:SRU28 TBA26:TBQ28 TKW26:TLM28 TUS26:TVI28 UEO26:UFE28 UOK26:UPA28 UYG26:UYW28 VIC26:VIS28 VRY26:VSO28 WBU26:WCK28 WLQ26:WMG28 WVM26:WWC28 JA26:JQ28 SW26:TM28"/>
    <dataValidation type="list" allowBlank="1" showInputMessage="1" showErrorMessage="1" errorTitle="Ошибка" error="Выберите значение из списка" sqref="WVP983058 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23">
      <formula1>kind_of_cons</formula1>
    </dataValidation>
    <dataValidation type="textLength" operator="lessThanOrEqual" allowBlank="1" showInputMessage="1" showErrorMessage="1" errorTitle="Ошибка" error="Допускается ввод не более 900 символов!" sqref="WWC983053:WWC983059 AB65549:AB65555 JQ65549:JQ65555 TM65549:TM65555 ADI65549:ADI65555 ANE65549:ANE65555 AXA65549:AXA65555 BGW65549:BGW65555 BQS65549:BQS65555 CAO65549:CAO65555 CKK65549:CKK65555 CUG65549:CUG65555 DEC65549:DEC65555 DNY65549:DNY65555 DXU65549:DXU65555 EHQ65549:EHQ65555 ERM65549:ERM65555 FBI65549:FBI65555 FLE65549:FLE65555 FVA65549:FVA65555 GEW65549:GEW65555 GOS65549:GOS65555 GYO65549:GYO65555 HIK65549:HIK65555 HSG65549:HSG65555 ICC65549:ICC65555 ILY65549:ILY65555 IVU65549:IVU65555 JFQ65549:JFQ65555 JPM65549:JPM65555 JZI65549:JZI65555 KJE65549:KJE65555 KTA65549:KTA65555 LCW65549:LCW65555 LMS65549:LMS65555 LWO65549:LWO65555 MGK65549:MGK65555 MQG65549:MQG65555 NAC65549:NAC65555 NJY65549:NJY65555 NTU65549:NTU65555 ODQ65549:ODQ65555 ONM65549:ONM65555 OXI65549:OXI65555 PHE65549:PHE65555 PRA65549:PRA65555 QAW65549:QAW65555 QKS65549:QKS65555 QUO65549:QUO65555 REK65549:REK65555 ROG65549:ROG65555 RYC65549:RYC65555 SHY65549:SHY65555 SRU65549:SRU65555 TBQ65549:TBQ65555 TLM65549:TLM65555 TVI65549:TVI65555 UFE65549:UFE65555 UPA65549:UPA65555 UYW65549:UYW65555 VIS65549:VIS65555 VSO65549:VSO65555 WCK65549:WCK65555 WMG65549:WMG65555 WWC65549:WWC65555 AB131085:AB131091 JQ131085:JQ131091 TM131085:TM131091 ADI131085:ADI131091 ANE131085:ANE131091 AXA131085:AXA131091 BGW131085:BGW131091 BQS131085:BQS131091 CAO131085:CAO131091 CKK131085:CKK131091 CUG131085:CUG131091 DEC131085:DEC131091 DNY131085:DNY131091 DXU131085:DXU131091 EHQ131085:EHQ131091 ERM131085:ERM131091 FBI131085:FBI131091 FLE131085:FLE131091 FVA131085:FVA131091 GEW131085:GEW131091 GOS131085:GOS131091 GYO131085:GYO131091 HIK131085:HIK131091 HSG131085:HSG131091 ICC131085:ICC131091 ILY131085:ILY131091 IVU131085:IVU131091 JFQ131085:JFQ131091 JPM131085:JPM131091 JZI131085:JZI131091 KJE131085:KJE131091 KTA131085:KTA131091 LCW131085:LCW131091 LMS131085:LMS131091 LWO131085:LWO131091 MGK131085:MGK131091 MQG131085:MQG131091 NAC131085:NAC131091 NJY131085:NJY131091 NTU131085:NTU131091 ODQ131085:ODQ131091 ONM131085:ONM131091 OXI131085:OXI131091 PHE131085:PHE131091 PRA131085:PRA131091 QAW131085:QAW131091 QKS131085:QKS131091 QUO131085:QUO131091 REK131085:REK131091 ROG131085:ROG131091 RYC131085:RYC131091 SHY131085:SHY131091 SRU131085:SRU131091 TBQ131085:TBQ131091 TLM131085:TLM131091 TVI131085:TVI131091 UFE131085:UFE131091 UPA131085:UPA131091 UYW131085:UYW131091 VIS131085:VIS131091 VSO131085:VSO131091 WCK131085:WCK131091 WMG131085:WMG131091 WWC131085:WWC131091 AB196621:AB196627 JQ196621:JQ196627 TM196621:TM196627 ADI196621:ADI196627 ANE196621:ANE196627 AXA196621:AXA196627 BGW196621:BGW196627 BQS196621:BQS196627 CAO196621:CAO196627 CKK196621:CKK196627 CUG196621:CUG196627 DEC196621:DEC196627 DNY196621:DNY196627 DXU196621:DXU196627 EHQ196621:EHQ196627 ERM196621:ERM196627 FBI196621:FBI196627 FLE196621:FLE196627 FVA196621:FVA196627 GEW196621:GEW196627 GOS196621:GOS196627 GYO196621:GYO196627 HIK196621:HIK196627 HSG196621:HSG196627 ICC196621:ICC196627 ILY196621:ILY196627 IVU196621:IVU196627 JFQ196621:JFQ196627 JPM196621:JPM196627 JZI196621:JZI196627 KJE196621:KJE196627 KTA196621:KTA196627 LCW196621:LCW196627 LMS196621:LMS196627 LWO196621:LWO196627 MGK196621:MGK196627 MQG196621:MQG196627 NAC196621:NAC196627 NJY196621:NJY196627 NTU196621:NTU196627 ODQ196621:ODQ196627 ONM196621:ONM196627 OXI196621:OXI196627 PHE196621:PHE196627 PRA196621:PRA196627 QAW196621:QAW196627 QKS196621:QKS196627 QUO196621:QUO196627 REK196621:REK196627 ROG196621:ROG196627 RYC196621:RYC196627 SHY196621:SHY196627 SRU196621:SRU196627 TBQ196621:TBQ196627 TLM196621:TLM196627 TVI196621:TVI196627 UFE196621:UFE196627 UPA196621:UPA196627 UYW196621:UYW196627 VIS196621:VIS196627 VSO196621:VSO196627 WCK196621:WCK196627 WMG196621:WMG196627 WWC196621:WWC196627 AB262157:AB262163 JQ262157:JQ262163 TM262157:TM262163 ADI262157:ADI262163 ANE262157:ANE262163 AXA262157:AXA262163 BGW262157:BGW262163 BQS262157:BQS262163 CAO262157:CAO262163 CKK262157:CKK262163 CUG262157:CUG262163 DEC262157:DEC262163 DNY262157:DNY262163 DXU262157:DXU262163 EHQ262157:EHQ262163 ERM262157:ERM262163 FBI262157:FBI262163 FLE262157:FLE262163 FVA262157:FVA262163 GEW262157:GEW262163 GOS262157:GOS262163 GYO262157:GYO262163 HIK262157:HIK262163 HSG262157:HSG262163 ICC262157:ICC262163 ILY262157:ILY262163 IVU262157:IVU262163 JFQ262157:JFQ262163 JPM262157:JPM262163 JZI262157:JZI262163 KJE262157:KJE262163 KTA262157:KTA262163 LCW262157:LCW262163 LMS262157:LMS262163 LWO262157:LWO262163 MGK262157:MGK262163 MQG262157:MQG262163 NAC262157:NAC262163 NJY262157:NJY262163 NTU262157:NTU262163 ODQ262157:ODQ262163 ONM262157:ONM262163 OXI262157:OXI262163 PHE262157:PHE262163 PRA262157:PRA262163 QAW262157:QAW262163 QKS262157:QKS262163 QUO262157:QUO262163 REK262157:REK262163 ROG262157:ROG262163 RYC262157:RYC262163 SHY262157:SHY262163 SRU262157:SRU262163 TBQ262157:TBQ262163 TLM262157:TLM262163 TVI262157:TVI262163 UFE262157:UFE262163 UPA262157:UPA262163 UYW262157:UYW262163 VIS262157:VIS262163 VSO262157:VSO262163 WCK262157:WCK262163 WMG262157:WMG262163 WWC262157:WWC262163 AB327693:AB327699 JQ327693:JQ327699 TM327693:TM327699 ADI327693:ADI327699 ANE327693:ANE327699 AXA327693:AXA327699 BGW327693:BGW327699 BQS327693:BQS327699 CAO327693:CAO327699 CKK327693:CKK327699 CUG327693:CUG327699 DEC327693:DEC327699 DNY327693:DNY327699 DXU327693:DXU327699 EHQ327693:EHQ327699 ERM327693:ERM327699 FBI327693:FBI327699 FLE327693:FLE327699 FVA327693:FVA327699 GEW327693:GEW327699 GOS327693:GOS327699 GYO327693:GYO327699 HIK327693:HIK327699 HSG327693:HSG327699 ICC327693:ICC327699 ILY327693:ILY327699 IVU327693:IVU327699 JFQ327693:JFQ327699 JPM327693:JPM327699 JZI327693:JZI327699 KJE327693:KJE327699 KTA327693:KTA327699 LCW327693:LCW327699 LMS327693:LMS327699 LWO327693:LWO327699 MGK327693:MGK327699 MQG327693:MQG327699 NAC327693:NAC327699 NJY327693:NJY327699 NTU327693:NTU327699 ODQ327693:ODQ327699 ONM327693:ONM327699 OXI327693:OXI327699 PHE327693:PHE327699 PRA327693:PRA327699 QAW327693:QAW327699 QKS327693:QKS327699 QUO327693:QUO327699 REK327693:REK327699 ROG327693:ROG327699 RYC327693:RYC327699 SHY327693:SHY327699 SRU327693:SRU327699 TBQ327693:TBQ327699 TLM327693:TLM327699 TVI327693:TVI327699 UFE327693:UFE327699 UPA327693:UPA327699 UYW327693:UYW327699 VIS327693:VIS327699 VSO327693:VSO327699 WCK327693:WCK327699 WMG327693:WMG327699 WWC327693:WWC327699 AB393229:AB393235 JQ393229:JQ393235 TM393229:TM393235 ADI393229:ADI393235 ANE393229:ANE393235 AXA393229:AXA393235 BGW393229:BGW393235 BQS393229:BQS393235 CAO393229:CAO393235 CKK393229:CKK393235 CUG393229:CUG393235 DEC393229:DEC393235 DNY393229:DNY393235 DXU393229:DXU393235 EHQ393229:EHQ393235 ERM393229:ERM393235 FBI393229:FBI393235 FLE393229:FLE393235 FVA393229:FVA393235 GEW393229:GEW393235 GOS393229:GOS393235 GYO393229:GYO393235 HIK393229:HIK393235 HSG393229:HSG393235 ICC393229:ICC393235 ILY393229:ILY393235 IVU393229:IVU393235 JFQ393229:JFQ393235 JPM393229:JPM393235 JZI393229:JZI393235 KJE393229:KJE393235 KTA393229:KTA393235 LCW393229:LCW393235 LMS393229:LMS393235 LWO393229:LWO393235 MGK393229:MGK393235 MQG393229:MQG393235 NAC393229:NAC393235 NJY393229:NJY393235 NTU393229:NTU393235 ODQ393229:ODQ393235 ONM393229:ONM393235 OXI393229:OXI393235 PHE393229:PHE393235 PRA393229:PRA393235 QAW393229:QAW393235 QKS393229:QKS393235 QUO393229:QUO393235 REK393229:REK393235 ROG393229:ROG393235 RYC393229:RYC393235 SHY393229:SHY393235 SRU393229:SRU393235 TBQ393229:TBQ393235 TLM393229:TLM393235 TVI393229:TVI393235 UFE393229:UFE393235 UPA393229:UPA393235 UYW393229:UYW393235 VIS393229:VIS393235 VSO393229:VSO393235 WCK393229:WCK393235 WMG393229:WMG393235 WWC393229:WWC393235 AB458765:AB458771 JQ458765:JQ458771 TM458765:TM458771 ADI458765:ADI458771 ANE458765:ANE458771 AXA458765:AXA458771 BGW458765:BGW458771 BQS458765:BQS458771 CAO458765:CAO458771 CKK458765:CKK458771 CUG458765:CUG458771 DEC458765:DEC458771 DNY458765:DNY458771 DXU458765:DXU458771 EHQ458765:EHQ458771 ERM458765:ERM458771 FBI458765:FBI458771 FLE458765:FLE458771 FVA458765:FVA458771 GEW458765:GEW458771 GOS458765:GOS458771 GYO458765:GYO458771 HIK458765:HIK458771 HSG458765:HSG458771 ICC458765:ICC458771 ILY458765:ILY458771 IVU458765:IVU458771 JFQ458765:JFQ458771 JPM458765:JPM458771 JZI458765:JZI458771 KJE458765:KJE458771 KTA458765:KTA458771 LCW458765:LCW458771 LMS458765:LMS458771 LWO458765:LWO458771 MGK458765:MGK458771 MQG458765:MQG458771 NAC458765:NAC458771 NJY458765:NJY458771 NTU458765:NTU458771 ODQ458765:ODQ458771 ONM458765:ONM458771 OXI458765:OXI458771 PHE458765:PHE458771 PRA458765:PRA458771 QAW458765:QAW458771 QKS458765:QKS458771 QUO458765:QUO458771 REK458765:REK458771 ROG458765:ROG458771 RYC458765:RYC458771 SHY458765:SHY458771 SRU458765:SRU458771 TBQ458765:TBQ458771 TLM458765:TLM458771 TVI458765:TVI458771 UFE458765:UFE458771 UPA458765:UPA458771 UYW458765:UYW458771 VIS458765:VIS458771 VSO458765:VSO458771 WCK458765:WCK458771 WMG458765:WMG458771 WWC458765:WWC458771 AB524301:AB524307 JQ524301:JQ524307 TM524301:TM524307 ADI524301:ADI524307 ANE524301:ANE524307 AXA524301:AXA524307 BGW524301:BGW524307 BQS524301:BQS524307 CAO524301:CAO524307 CKK524301:CKK524307 CUG524301:CUG524307 DEC524301:DEC524307 DNY524301:DNY524307 DXU524301:DXU524307 EHQ524301:EHQ524307 ERM524301:ERM524307 FBI524301:FBI524307 FLE524301:FLE524307 FVA524301:FVA524307 GEW524301:GEW524307 GOS524301:GOS524307 GYO524301:GYO524307 HIK524301:HIK524307 HSG524301:HSG524307 ICC524301:ICC524307 ILY524301:ILY524307 IVU524301:IVU524307 JFQ524301:JFQ524307 JPM524301:JPM524307 JZI524301:JZI524307 KJE524301:KJE524307 KTA524301:KTA524307 LCW524301:LCW524307 LMS524301:LMS524307 LWO524301:LWO524307 MGK524301:MGK524307 MQG524301:MQG524307 NAC524301:NAC524307 NJY524301:NJY524307 NTU524301:NTU524307 ODQ524301:ODQ524307 ONM524301:ONM524307 OXI524301:OXI524307 PHE524301:PHE524307 PRA524301:PRA524307 QAW524301:QAW524307 QKS524301:QKS524307 QUO524301:QUO524307 REK524301:REK524307 ROG524301:ROG524307 RYC524301:RYC524307 SHY524301:SHY524307 SRU524301:SRU524307 TBQ524301:TBQ524307 TLM524301:TLM524307 TVI524301:TVI524307 UFE524301:UFE524307 UPA524301:UPA524307 UYW524301:UYW524307 VIS524301:VIS524307 VSO524301:VSO524307 WCK524301:WCK524307 WMG524301:WMG524307 WWC524301:WWC524307 AB589837:AB589843 JQ589837:JQ589843 TM589837:TM589843 ADI589837:ADI589843 ANE589837:ANE589843 AXA589837:AXA589843 BGW589837:BGW589843 BQS589837:BQS589843 CAO589837:CAO589843 CKK589837:CKK589843 CUG589837:CUG589843 DEC589837:DEC589843 DNY589837:DNY589843 DXU589837:DXU589843 EHQ589837:EHQ589843 ERM589837:ERM589843 FBI589837:FBI589843 FLE589837:FLE589843 FVA589837:FVA589843 GEW589837:GEW589843 GOS589837:GOS589843 GYO589837:GYO589843 HIK589837:HIK589843 HSG589837:HSG589843 ICC589837:ICC589843 ILY589837:ILY589843 IVU589837:IVU589843 JFQ589837:JFQ589843 JPM589837:JPM589843 JZI589837:JZI589843 KJE589837:KJE589843 KTA589837:KTA589843 LCW589837:LCW589843 LMS589837:LMS589843 LWO589837:LWO589843 MGK589837:MGK589843 MQG589837:MQG589843 NAC589837:NAC589843 NJY589837:NJY589843 NTU589837:NTU589843 ODQ589837:ODQ589843 ONM589837:ONM589843 OXI589837:OXI589843 PHE589837:PHE589843 PRA589837:PRA589843 QAW589837:QAW589843 QKS589837:QKS589843 QUO589837:QUO589843 REK589837:REK589843 ROG589837:ROG589843 RYC589837:RYC589843 SHY589837:SHY589843 SRU589837:SRU589843 TBQ589837:TBQ589843 TLM589837:TLM589843 TVI589837:TVI589843 UFE589837:UFE589843 UPA589837:UPA589843 UYW589837:UYW589843 VIS589837:VIS589843 VSO589837:VSO589843 WCK589837:WCK589843 WMG589837:WMG589843 WWC589837:WWC589843 AB655373:AB655379 JQ655373:JQ655379 TM655373:TM655379 ADI655373:ADI655379 ANE655373:ANE655379 AXA655373:AXA655379 BGW655373:BGW655379 BQS655373:BQS655379 CAO655373:CAO655379 CKK655373:CKK655379 CUG655373:CUG655379 DEC655373:DEC655379 DNY655373:DNY655379 DXU655373:DXU655379 EHQ655373:EHQ655379 ERM655373:ERM655379 FBI655373:FBI655379 FLE655373:FLE655379 FVA655373:FVA655379 GEW655373:GEW655379 GOS655373:GOS655379 GYO655373:GYO655379 HIK655373:HIK655379 HSG655373:HSG655379 ICC655373:ICC655379 ILY655373:ILY655379 IVU655373:IVU655379 JFQ655373:JFQ655379 JPM655373:JPM655379 JZI655373:JZI655379 KJE655373:KJE655379 KTA655373:KTA655379 LCW655373:LCW655379 LMS655373:LMS655379 LWO655373:LWO655379 MGK655373:MGK655379 MQG655373:MQG655379 NAC655373:NAC655379 NJY655373:NJY655379 NTU655373:NTU655379 ODQ655373:ODQ655379 ONM655373:ONM655379 OXI655373:OXI655379 PHE655373:PHE655379 PRA655373:PRA655379 QAW655373:QAW655379 QKS655373:QKS655379 QUO655373:QUO655379 REK655373:REK655379 ROG655373:ROG655379 RYC655373:RYC655379 SHY655373:SHY655379 SRU655373:SRU655379 TBQ655373:TBQ655379 TLM655373:TLM655379 TVI655373:TVI655379 UFE655373:UFE655379 UPA655373:UPA655379 UYW655373:UYW655379 VIS655373:VIS655379 VSO655373:VSO655379 WCK655373:WCK655379 WMG655373:WMG655379 WWC655373:WWC655379 AB720909:AB720915 JQ720909:JQ720915 TM720909:TM720915 ADI720909:ADI720915 ANE720909:ANE720915 AXA720909:AXA720915 BGW720909:BGW720915 BQS720909:BQS720915 CAO720909:CAO720915 CKK720909:CKK720915 CUG720909:CUG720915 DEC720909:DEC720915 DNY720909:DNY720915 DXU720909:DXU720915 EHQ720909:EHQ720915 ERM720909:ERM720915 FBI720909:FBI720915 FLE720909:FLE720915 FVA720909:FVA720915 GEW720909:GEW720915 GOS720909:GOS720915 GYO720909:GYO720915 HIK720909:HIK720915 HSG720909:HSG720915 ICC720909:ICC720915 ILY720909:ILY720915 IVU720909:IVU720915 JFQ720909:JFQ720915 JPM720909:JPM720915 JZI720909:JZI720915 KJE720909:KJE720915 KTA720909:KTA720915 LCW720909:LCW720915 LMS720909:LMS720915 LWO720909:LWO720915 MGK720909:MGK720915 MQG720909:MQG720915 NAC720909:NAC720915 NJY720909:NJY720915 NTU720909:NTU720915 ODQ720909:ODQ720915 ONM720909:ONM720915 OXI720909:OXI720915 PHE720909:PHE720915 PRA720909:PRA720915 QAW720909:QAW720915 QKS720909:QKS720915 QUO720909:QUO720915 REK720909:REK720915 ROG720909:ROG720915 RYC720909:RYC720915 SHY720909:SHY720915 SRU720909:SRU720915 TBQ720909:TBQ720915 TLM720909:TLM720915 TVI720909:TVI720915 UFE720909:UFE720915 UPA720909:UPA720915 UYW720909:UYW720915 VIS720909:VIS720915 VSO720909:VSO720915 WCK720909:WCK720915 WMG720909:WMG720915 WWC720909:WWC720915 AB786445:AB786451 JQ786445:JQ786451 TM786445:TM786451 ADI786445:ADI786451 ANE786445:ANE786451 AXA786445:AXA786451 BGW786445:BGW786451 BQS786445:BQS786451 CAO786445:CAO786451 CKK786445:CKK786451 CUG786445:CUG786451 DEC786445:DEC786451 DNY786445:DNY786451 DXU786445:DXU786451 EHQ786445:EHQ786451 ERM786445:ERM786451 FBI786445:FBI786451 FLE786445:FLE786451 FVA786445:FVA786451 GEW786445:GEW786451 GOS786445:GOS786451 GYO786445:GYO786451 HIK786445:HIK786451 HSG786445:HSG786451 ICC786445:ICC786451 ILY786445:ILY786451 IVU786445:IVU786451 JFQ786445:JFQ786451 JPM786445:JPM786451 JZI786445:JZI786451 KJE786445:KJE786451 KTA786445:KTA786451 LCW786445:LCW786451 LMS786445:LMS786451 LWO786445:LWO786451 MGK786445:MGK786451 MQG786445:MQG786451 NAC786445:NAC786451 NJY786445:NJY786451 NTU786445:NTU786451 ODQ786445:ODQ786451 ONM786445:ONM786451 OXI786445:OXI786451 PHE786445:PHE786451 PRA786445:PRA786451 QAW786445:QAW786451 QKS786445:QKS786451 QUO786445:QUO786451 REK786445:REK786451 ROG786445:ROG786451 RYC786445:RYC786451 SHY786445:SHY786451 SRU786445:SRU786451 TBQ786445:TBQ786451 TLM786445:TLM786451 TVI786445:TVI786451 UFE786445:UFE786451 UPA786445:UPA786451 UYW786445:UYW786451 VIS786445:VIS786451 VSO786445:VSO786451 WCK786445:WCK786451 WMG786445:WMG786451 WWC786445:WWC786451 AB851981:AB851987 JQ851981:JQ851987 TM851981:TM851987 ADI851981:ADI851987 ANE851981:ANE851987 AXA851981:AXA851987 BGW851981:BGW851987 BQS851981:BQS851987 CAO851981:CAO851987 CKK851981:CKK851987 CUG851981:CUG851987 DEC851981:DEC851987 DNY851981:DNY851987 DXU851981:DXU851987 EHQ851981:EHQ851987 ERM851981:ERM851987 FBI851981:FBI851987 FLE851981:FLE851987 FVA851981:FVA851987 GEW851981:GEW851987 GOS851981:GOS851987 GYO851981:GYO851987 HIK851981:HIK851987 HSG851981:HSG851987 ICC851981:ICC851987 ILY851981:ILY851987 IVU851981:IVU851987 JFQ851981:JFQ851987 JPM851981:JPM851987 JZI851981:JZI851987 KJE851981:KJE851987 KTA851981:KTA851987 LCW851981:LCW851987 LMS851981:LMS851987 LWO851981:LWO851987 MGK851981:MGK851987 MQG851981:MQG851987 NAC851981:NAC851987 NJY851981:NJY851987 NTU851981:NTU851987 ODQ851981:ODQ851987 ONM851981:ONM851987 OXI851981:OXI851987 PHE851981:PHE851987 PRA851981:PRA851987 QAW851981:QAW851987 QKS851981:QKS851987 QUO851981:QUO851987 REK851981:REK851987 ROG851981:ROG851987 RYC851981:RYC851987 SHY851981:SHY851987 SRU851981:SRU851987 TBQ851981:TBQ851987 TLM851981:TLM851987 TVI851981:TVI851987 UFE851981:UFE851987 UPA851981:UPA851987 UYW851981:UYW851987 VIS851981:VIS851987 VSO851981:VSO851987 WCK851981:WCK851987 WMG851981:WMG851987 WWC851981:WWC851987 AB917517:AB917523 JQ917517:JQ917523 TM917517:TM917523 ADI917517:ADI917523 ANE917517:ANE917523 AXA917517:AXA917523 BGW917517:BGW917523 BQS917517:BQS917523 CAO917517:CAO917523 CKK917517:CKK917523 CUG917517:CUG917523 DEC917517:DEC917523 DNY917517:DNY917523 DXU917517:DXU917523 EHQ917517:EHQ917523 ERM917517:ERM917523 FBI917517:FBI917523 FLE917517:FLE917523 FVA917517:FVA917523 GEW917517:GEW917523 GOS917517:GOS917523 GYO917517:GYO917523 HIK917517:HIK917523 HSG917517:HSG917523 ICC917517:ICC917523 ILY917517:ILY917523 IVU917517:IVU917523 JFQ917517:JFQ917523 JPM917517:JPM917523 JZI917517:JZI917523 KJE917517:KJE917523 KTA917517:KTA917523 LCW917517:LCW917523 LMS917517:LMS917523 LWO917517:LWO917523 MGK917517:MGK917523 MQG917517:MQG917523 NAC917517:NAC917523 NJY917517:NJY917523 NTU917517:NTU917523 ODQ917517:ODQ917523 ONM917517:ONM917523 OXI917517:OXI917523 PHE917517:PHE917523 PRA917517:PRA917523 QAW917517:QAW917523 QKS917517:QKS917523 QUO917517:QUO917523 REK917517:REK917523 ROG917517:ROG917523 RYC917517:RYC917523 SHY917517:SHY917523 SRU917517:SRU917523 TBQ917517:TBQ917523 TLM917517:TLM917523 TVI917517:TVI917523 UFE917517:UFE917523 UPA917517:UPA917523 UYW917517:UYW917523 VIS917517:VIS917523 VSO917517:VSO917523 WCK917517:WCK917523 WMG917517:WMG917523 WWC917517:WWC917523 AB983053:AB983059 JQ983053:JQ983059 TM983053:TM983059 ADI983053:ADI983059 ANE983053:ANE983059 AXA983053:AXA983059 BGW983053:BGW983059 BQS983053:BQS983059 CAO983053:CAO983059 CKK983053:CKK983059 CUG983053:CUG983059 DEC983053:DEC983059 DNY983053:DNY983059 DXU983053:DXU983059 EHQ983053:EHQ983059 ERM983053:ERM983059 FBI983053:FBI983059 FLE983053:FLE983059 FVA983053:FVA983059 GEW983053:GEW983059 GOS983053:GOS983059 GYO983053:GYO983059 HIK983053:HIK983059 HSG983053:HSG983059 ICC983053:ICC983059 ILY983053:ILY983059 IVU983053:IVU983059 JFQ983053:JFQ983059 JPM983053:JPM983059 JZI983053:JZI983059 KJE983053:KJE983059 KTA983053:KTA983059 LCW983053:LCW983059 LMS983053:LMS983059 LWO983053:LWO983059 MGK983053:MGK983059 MQG983053:MQG983059 NAC983053:NAC983059 NJY983053:NJY983059 NTU983053:NTU983059 ODQ983053:ODQ983059 ONM983053:ONM983059 OXI983053:OXI983059 PHE983053:PHE983059 PRA983053:PRA983059 QAW983053:QAW983059 QKS983053:QKS983059 QUO983053:QUO983059 REK983053:REK983059 ROG983053:ROG983059 RYC983053:RYC983059 SHY983053:SHY983059 SRU983053:SRU983059 TBQ983053:TBQ983059 TLM983053:TLM983059 TVI983053:TVI983059 UFE983053:UFE983059 UPA983053:UPA983059 UYW983053:UYW983059 VIS983053:VIS983059 VSO983053:VSO983059 WCK983053:WCK983059 WMG983053:WMG983059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formula1>900</formula1>
    </dataValidation>
    <dataValidation type="list" allowBlank="1" showInputMessage="1" errorTitle="Ошибка" error="Выберите значение из списка" prompt="Выберите значение из списка" sqref="WVN983059 M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M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M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M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M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M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M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M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M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M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M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M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M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M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M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65555:W65556 JL65555:JL65556 TH65555:TH65556 ADD65555:ADD65556 AMZ65555:AMZ65556 AWV65555:AWV65556 BGR65555:BGR65556 BQN65555:BQN65556 CAJ65555:CAJ65556 CKF65555:CKF65556 CUB65555:CUB65556 DDX65555:DDX65556 DNT65555:DNT65556 DXP65555:DXP65556 EHL65555:EHL65556 ERH65555:ERH65556 FBD65555:FBD65556 FKZ65555:FKZ65556 FUV65555:FUV65556 GER65555:GER65556 GON65555:GON65556 GYJ65555:GYJ65556 HIF65555:HIF65556 HSB65555:HSB65556 IBX65555:IBX65556 ILT65555:ILT65556 IVP65555:IVP65556 JFL65555:JFL65556 JPH65555:JPH65556 JZD65555:JZD65556 KIZ65555:KIZ65556 KSV65555:KSV65556 LCR65555:LCR65556 LMN65555:LMN65556 LWJ65555:LWJ65556 MGF65555:MGF65556 MQB65555:MQB65556 MZX65555:MZX65556 NJT65555:NJT65556 NTP65555:NTP65556 ODL65555:ODL65556 ONH65555:ONH65556 OXD65555:OXD65556 PGZ65555:PGZ65556 PQV65555:PQV65556 QAR65555:QAR65556 QKN65555:QKN65556 QUJ65555:QUJ65556 REF65555:REF65556 ROB65555:ROB65556 RXX65555:RXX65556 SHT65555:SHT65556 SRP65555:SRP65556 TBL65555:TBL65556 TLH65555:TLH65556 TVD65555:TVD65556 UEZ65555:UEZ65556 UOV65555:UOV65556 UYR65555:UYR65556 VIN65555:VIN65556 VSJ65555:VSJ65556 WCF65555:WCF65556 WMB65555:WMB65556 WVX65555:WVX65556 W131091:W131092 JL131091:JL131092 TH131091:TH131092 ADD131091:ADD131092 AMZ131091:AMZ131092 AWV131091:AWV131092 BGR131091:BGR131092 BQN131091:BQN131092 CAJ131091:CAJ131092 CKF131091:CKF131092 CUB131091:CUB131092 DDX131091:DDX131092 DNT131091:DNT131092 DXP131091:DXP131092 EHL131091:EHL131092 ERH131091:ERH131092 FBD131091:FBD131092 FKZ131091:FKZ131092 FUV131091:FUV131092 GER131091:GER131092 GON131091:GON131092 GYJ131091:GYJ131092 HIF131091:HIF131092 HSB131091:HSB131092 IBX131091:IBX131092 ILT131091:ILT131092 IVP131091:IVP131092 JFL131091:JFL131092 JPH131091:JPH131092 JZD131091:JZD131092 KIZ131091:KIZ131092 KSV131091:KSV131092 LCR131091:LCR131092 LMN131091:LMN131092 LWJ131091:LWJ131092 MGF131091:MGF131092 MQB131091:MQB131092 MZX131091:MZX131092 NJT131091:NJT131092 NTP131091:NTP131092 ODL131091:ODL131092 ONH131091:ONH131092 OXD131091:OXD131092 PGZ131091:PGZ131092 PQV131091:PQV131092 QAR131091:QAR131092 QKN131091:QKN131092 QUJ131091:QUJ131092 REF131091:REF131092 ROB131091:ROB131092 RXX131091:RXX131092 SHT131091:SHT131092 SRP131091:SRP131092 TBL131091:TBL131092 TLH131091:TLH131092 TVD131091:TVD131092 UEZ131091:UEZ131092 UOV131091:UOV131092 UYR131091:UYR131092 VIN131091:VIN131092 VSJ131091:VSJ131092 WCF131091:WCF131092 WMB131091:WMB131092 WVX131091:WVX131092 W196627:W196628 JL196627:JL196628 TH196627:TH196628 ADD196627:ADD196628 AMZ196627:AMZ196628 AWV196627:AWV196628 BGR196627:BGR196628 BQN196627:BQN196628 CAJ196627:CAJ196628 CKF196627:CKF196628 CUB196627:CUB196628 DDX196627:DDX196628 DNT196627:DNT196628 DXP196627:DXP196628 EHL196627:EHL196628 ERH196627:ERH196628 FBD196627:FBD196628 FKZ196627:FKZ196628 FUV196627:FUV196628 GER196627:GER196628 GON196627:GON196628 GYJ196627:GYJ196628 HIF196627:HIF196628 HSB196627:HSB196628 IBX196627:IBX196628 ILT196627:ILT196628 IVP196627:IVP196628 JFL196627:JFL196628 JPH196627:JPH196628 JZD196627:JZD196628 KIZ196627:KIZ196628 KSV196627:KSV196628 LCR196627:LCR196628 LMN196627:LMN196628 LWJ196627:LWJ196628 MGF196627:MGF196628 MQB196627:MQB196628 MZX196627:MZX196628 NJT196627:NJT196628 NTP196627:NTP196628 ODL196627:ODL196628 ONH196627:ONH196628 OXD196627:OXD196628 PGZ196627:PGZ196628 PQV196627:PQV196628 QAR196627:QAR196628 QKN196627:QKN196628 QUJ196627:QUJ196628 REF196627:REF196628 ROB196627:ROB196628 RXX196627:RXX196628 SHT196627:SHT196628 SRP196627:SRP196628 TBL196627:TBL196628 TLH196627:TLH196628 TVD196627:TVD196628 UEZ196627:UEZ196628 UOV196627:UOV196628 UYR196627:UYR196628 VIN196627:VIN196628 VSJ196627:VSJ196628 WCF196627:WCF196628 WMB196627:WMB196628 WVX196627:WVX196628 W262163:W262164 JL262163:JL262164 TH262163:TH262164 ADD262163:ADD262164 AMZ262163:AMZ262164 AWV262163:AWV262164 BGR262163:BGR262164 BQN262163:BQN262164 CAJ262163:CAJ262164 CKF262163:CKF262164 CUB262163:CUB262164 DDX262163:DDX262164 DNT262163:DNT262164 DXP262163:DXP262164 EHL262163:EHL262164 ERH262163:ERH262164 FBD262163:FBD262164 FKZ262163:FKZ262164 FUV262163:FUV262164 GER262163:GER262164 GON262163:GON262164 GYJ262163:GYJ262164 HIF262163:HIF262164 HSB262163:HSB262164 IBX262163:IBX262164 ILT262163:ILT262164 IVP262163:IVP262164 JFL262163:JFL262164 JPH262163:JPH262164 JZD262163:JZD262164 KIZ262163:KIZ262164 KSV262163:KSV262164 LCR262163:LCR262164 LMN262163:LMN262164 LWJ262163:LWJ262164 MGF262163:MGF262164 MQB262163:MQB262164 MZX262163:MZX262164 NJT262163:NJT262164 NTP262163:NTP262164 ODL262163:ODL262164 ONH262163:ONH262164 OXD262163:OXD262164 PGZ262163:PGZ262164 PQV262163:PQV262164 QAR262163:QAR262164 QKN262163:QKN262164 QUJ262163:QUJ262164 REF262163:REF262164 ROB262163:ROB262164 RXX262163:RXX262164 SHT262163:SHT262164 SRP262163:SRP262164 TBL262163:TBL262164 TLH262163:TLH262164 TVD262163:TVD262164 UEZ262163:UEZ262164 UOV262163:UOV262164 UYR262163:UYR262164 VIN262163:VIN262164 VSJ262163:VSJ262164 WCF262163:WCF262164 WMB262163:WMB262164 WVX262163:WVX262164 W327699:W327700 JL327699:JL327700 TH327699:TH327700 ADD327699:ADD327700 AMZ327699:AMZ327700 AWV327699:AWV327700 BGR327699:BGR327700 BQN327699:BQN327700 CAJ327699:CAJ327700 CKF327699:CKF327700 CUB327699:CUB327700 DDX327699:DDX327700 DNT327699:DNT327700 DXP327699:DXP327700 EHL327699:EHL327700 ERH327699:ERH327700 FBD327699:FBD327700 FKZ327699:FKZ327700 FUV327699:FUV327700 GER327699:GER327700 GON327699:GON327700 GYJ327699:GYJ327700 HIF327699:HIF327700 HSB327699:HSB327700 IBX327699:IBX327700 ILT327699:ILT327700 IVP327699:IVP327700 JFL327699:JFL327700 JPH327699:JPH327700 JZD327699:JZD327700 KIZ327699:KIZ327700 KSV327699:KSV327700 LCR327699:LCR327700 LMN327699:LMN327700 LWJ327699:LWJ327700 MGF327699:MGF327700 MQB327699:MQB327700 MZX327699:MZX327700 NJT327699:NJT327700 NTP327699:NTP327700 ODL327699:ODL327700 ONH327699:ONH327700 OXD327699:OXD327700 PGZ327699:PGZ327700 PQV327699:PQV327700 QAR327699:QAR327700 QKN327699:QKN327700 QUJ327699:QUJ327700 REF327699:REF327700 ROB327699:ROB327700 RXX327699:RXX327700 SHT327699:SHT327700 SRP327699:SRP327700 TBL327699:TBL327700 TLH327699:TLH327700 TVD327699:TVD327700 UEZ327699:UEZ327700 UOV327699:UOV327700 UYR327699:UYR327700 VIN327699:VIN327700 VSJ327699:VSJ327700 WCF327699:WCF327700 WMB327699:WMB327700 WVX327699:WVX327700 W393235:W393236 JL393235:JL393236 TH393235:TH393236 ADD393235:ADD393236 AMZ393235:AMZ393236 AWV393235:AWV393236 BGR393235:BGR393236 BQN393235:BQN393236 CAJ393235:CAJ393236 CKF393235:CKF393236 CUB393235:CUB393236 DDX393235:DDX393236 DNT393235:DNT393236 DXP393235:DXP393236 EHL393235:EHL393236 ERH393235:ERH393236 FBD393235:FBD393236 FKZ393235:FKZ393236 FUV393235:FUV393236 GER393235:GER393236 GON393235:GON393236 GYJ393235:GYJ393236 HIF393235:HIF393236 HSB393235:HSB393236 IBX393235:IBX393236 ILT393235:ILT393236 IVP393235:IVP393236 JFL393235:JFL393236 JPH393235:JPH393236 JZD393235:JZD393236 KIZ393235:KIZ393236 KSV393235:KSV393236 LCR393235:LCR393236 LMN393235:LMN393236 LWJ393235:LWJ393236 MGF393235:MGF393236 MQB393235:MQB393236 MZX393235:MZX393236 NJT393235:NJT393236 NTP393235:NTP393236 ODL393235:ODL393236 ONH393235:ONH393236 OXD393235:OXD393236 PGZ393235:PGZ393236 PQV393235:PQV393236 QAR393235:QAR393236 QKN393235:QKN393236 QUJ393235:QUJ393236 REF393235:REF393236 ROB393235:ROB393236 RXX393235:RXX393236 SHT393235:SHT393236 SRP393235:SRP393236 TBL393235:TBL393236 TLH393235:TLH393236 TVD393235:TVD393236 UEZ393235:UEZ393236 UOV393235:UOV393236 UYR393235:UYR393236 VIN393235:VIN393236 VSJ393235:VSJ393236 WCF393235:WCF393236 WMB393235:WMB393236 WVX393235:WVX393236 W458771:W458772 JL458771:JL458772 TH458771:TH458772 ADD458771:ADD458772 AMZ458771:AMZ458772 AWV458771:AWV458772 BGR458771:BGR458772 BQN458771:BQN458772 CAJ458771:CAJ458772 CKF458771:CKF458772 CUB458771:CUB458772 DDX458771:DDX458772 DNT458771:DNT458772 DXP458771:DXP458772 EHL458771:EHL458772 ERH458771:ERH458772 FBD458771:FBD458772 FKZ458771:FKZ458772 FUV458771:FUV458772 GER458771:GER458772 GON458771:GON458772 GYJ458771:GYJ458772 HIF458771:HIF458772 HSB458771:HSB458772 IBX458771:IBX458772 ILT458771:ILT458772 IVP458771:IVP458772 JFL458771:JFL458772 JPH458771:JPH458772 JZD458771:JZD458772 KIZ458771:KIZ458772 KSV458771:KSV458772 LCR458771:LCR458772 LMN458771:LMN458772 LWJ458771:LWJ458772 MGF458771:MGF458772 MQB458771:MQB458772 MZX458771:MZX458772 NJT458771:NJT458772 NTP458771:NTP458772 ODL458771:ODL458772 ONH458771:ONH458772 OXD458771:OXD458772 PGZ458771:PGZ458772 PQV458771:PQV458772 QAR458771:QAR458772 QKN458771:QKN458772 QUJ458771:QUJ458772 REF458771:REF458772 ROB458771:ROB458772 RXX458771:RXX458772 SHT458771:SHT458772 SRP458771:SRP458772 TBL458771:TBL458772 TLH458771:TLH458772 TVD458771:TVD458772 UEZ458771:UEZ458772 UOV458771:UOV458772 UYR458771:UYR458772 VIN458771:VIN458772 VSJ458771:VSJ458772 WCF458771:WCF458772 WMB458771:WMB458772 WVX458771:WVX458772 W524307:W524308 JL524307:JL524308 TH524307:TH524308 ADD524307:ADD524308 AMZ524307:AMZ524308 AWV524307:AWV524308 BGR524307:BGR524308 BQN524307:BQN524308 CAJ524307:CAJ524308 CKF524307:CKF524308 CUB524307:CUB524308 DDX524307:DDX524308 DNT524307:DNT524308 DXP524307:DXP524308 EHL524307:EHL524308 ERH524307:ERH524308 FBD524307:FBD524308 FKZ524307:FKZ524308 FUV524307:FUV524308 GER524307:GER524308 GON524307:GON524308 GYJ524307:GYJ524308 HIF524307:HIF524308 HSB524307:HSB524308 IBX524307:IBX524308 ILT524307:ILT524308 IVP524307:IVP524308 JFL524307:JFL524308 JPH524307:JPH524308 JZD524307:JZD524308 KIZ524307:KIZ524308 KSV524307:KSV524308 LCR524307:LCR524308 LMN524307:LMN524308 LWJ524307:LWJ524308 MGF524307:MGF524308 MQB524307:MQB524308 MZX524307:MZX524308 NJT524307:NJT524308 NTP524307:NTP524308 ODL524307:ODL524308 ONH524307:ONH524308 OXD524307:OXD524308 PGZ524307:PGZ524308 PQV524307:PQV524308 QAR524307:QAR524308 QKN524307:QKN524308 QUJ524307:QUJ524308 REF524307:REF524308 ROB524307:ROB524308 RXX524307:RXX524308 SHT524307:SHT524308 SRP524307:SRP524308 TBL524307:TBL524308 TLH524307:TLH524308 TVD524307:TVD524308 UEZ524307:UEZ524308 UOV524307:UOV524308 UYR524307:UYR524308 VIN524307:VIN524308 VSJ524307:VSJ524308 WCF524307:WCF524308 WMB524307:WMB524308 WVX524307:WVX524308 W589843:W589844 JL589843:JL589844 TH589843:TH589844 ADD589843:ADD589844 AMZ589843:AMZ589844 AWV589843:AWV589844 BGR589843:BGR589844 BQN589843:BQN589844 CAJ589843:CAJ589844 CKF589843:CKF589844 CUB589843:CUB589844 DDX589843:DDX589844 DNT589843:DNT589844 DXP589843:DXP589844 EHL589843:EHL589844 ERH589843:ERH589844 FBD589843:FBD589844 FKZ589843:FKZ589844 FUV589843:FUV589844 GER589843:GER589844 GON589843:GON589844 GYJ589843:GYJ589844 HIF589843:HIF589844 HSB589843:HSB589844 IBX589843:IBX589844 ILT589843:ILT589844 IVP589843:IVP589844 JFL589843:JFL589844 JPH589843:JPH589844 JZD589843:JZD589844 KIZ589843:KIZ589844 KSV589843:KSV589844 LCR589843:LCR589844 LMN589843:LMN589844 LWJ589843:LWJ589844 MGF589843:MGF589844 MQB589843:MQB589844 MZX589843:MZX589844 NJT589843:NJT589844 NTP589843:NTP589844 ODL589843:ODL589844 ONH589843:ONH589844 OXD589843:OXD589844 PGZ589843:PGZ589844 PQV589843:PQV589844 QAR589843:QAR589844 QKN589843:QKN589844 QUJ589843:QUJ589844 REF589843:REF589844 ROB589843:ROB589844 RXX589843:RXX589844 SHT589843:SHT589844 SRP589843:SRP589844 TBL589843:TBL589844 TLH589843:TLH589844 TVD589843:TVD589844 UEZ589843:UEZ589844 UOV589843:UOV589844 UYR589843:UYR589844 VIN589843:VIN589844 VSJ589843:VSJ589844 WCF589843:WCF589844 WMB589843:WMB589844 WVX589843:WVX589844 W655379:W655380 JL655379:JL655380 TH655379:TH655380 ADD655379:ADD655380 AMZ655379:AMZ655380 AWV655379:AWV655380 BGR655379:BGR655380 BQN655379:BQN655380 CAJ655379:CAJ655380 CKF655379:CKF655380 CUB655379:CUB655380 DDX655379:DDX655380 DNT655379:DNT655380 DXP655379:DXP655380 EHL655379:EHL655380 ERH655379:ERH655380 FBD655379:FBD655380 FKZ655379:FKZ655380 FUV655379:FUV655380 GER655379:GER655380 GON655379:GON655380 GYJ655379:GYJ655380 HIF655379:HIF655380 HSB655379:HSB655380 IBX655379:IBX655380 ILT655379:ILT655380 IVP655379:IVP655380 JFL655379:JFL655380 JPH655379:JPH655380 JZD655379:JZD655380 KIZ655379:KIZ655380 KSV655379:KSV655380 LCR655379:LCR655380 LMN655379:LMN655380 LWJ655379:LWJ655380 MGF655379:MGF655380 MQB655379:MQB655380 MZX655379:MZX655380 NJT655379:NJT655380 NTP655379:NTP655380 ODL655379:ODL655380 ONH655379:ONH655380 OXD655379:OXD655380 PGZ655379:PGZ655380 PQV655379:PQV655380 QAR655379:QAR655380 QKN655379:QKN655380 QUJ655379:QUJ655380 REF655379:REF655380 ROB655379:ROB655380 RXX655379:RXX655380 SHT655379:SHT655380 SRP655379:SRP655380 TBL655379:TBL655380 TLH655379:TLH655380 TVD655379:TVD655380 UEZ655379:UEZ655380 UOV655379:UOV655380 UYR655379:UYR655380 VIN655379:VIN655380 VSJ655379:VSJ655380 WCF655379:WCF655380 WMB655379:WMB655380 WVX655379:WVX655380 W720915:W720916 JL720915:JL720916 TH720915:TH720916 ADD720915:ADD720916 AMZ720915:AMZ720916 AWV720915:AWV720916 BGR720915:BGR720916 BQN720915:BQN720916 CAJ720915:CAJ720916 CKF720915:CKF720916 CUB720915:CUB720916 DDX720915:DDX720916 DNT720915:DNT720916 DXP720915:DXP720916 EHL720915:EHL720916 ERH720915:ERH720916 FBD720915:FBD720916 FKZ720915:FKZ720916 FUV720915:FUV720916 GER720915:GER720916 GON720915:GON720916 GYJ720915:GYJ720916 HIF720915:HIF720916 HSB720915:HSB720916 IBX720915:IBX720916 ILT720915:ILT720916 IVP720915:IVP720916 JFL720915:JFL720916 JPH720915:JPH720916 JZD720915:JZD720916 KIZ720915:KIZ720916 KSV720915:KSV720916 LCR720915:LCR720916 LMN720915:LMN720916 LWJ720915:LWJ720916 MGF720915:MGF720916 MQB720915:MQB720916 MZX720915:MZX720916 NJT720915:NJT720916 NTP720915:NTP720916 ODL720915:ODL720916 ONH720915:ONH720916 OXD720915:OXD720916 PGZ720915:PGZ720916 PQV720915:PQV720916 QAR720915:QAR720916 QKN720915:QKN720916 QUJ720915:QUJ720916 REF720915:REF720916 ROB720915:ROB720916 RXX720915:RXX720916 SHT720915:SHT720916 SRP720915:SRP720916 TBL720915:TBL720916 TLH720915:TLH720916 TVD720915:TVD720916 UEZ720915:UEZ720916 UOV720915:UOV720916 UYR720915:UYR720916 VIN720915:VIN720916 VSJ720915:VSJ720916 WCF720915:WCF720916 WMB720915:WMB720916 WVX720915:WVX720916 W786451:W786452 JL786451:JL786452 TH786451:TH786452 ADD786451:ADD786452 AMZ786451:AMZ786452 AWV786451:AWV786452 BGR786451:BGR786452 BQN786451:BQN786452 CAJ786451:CAJ786452 CKF786451:CKF786452 CUB786451:CUB786452 DDX786451:DDX786452 DNT786451:DNT786452 DXP786451:DXP786452 EHL786451:EHL786452 ERH786451:ERH786452 FBD786451:FBD786452 FKZ786451:FKZ786452 FUV786451:FUV786452 GER786451:GER786452 GON786451:GON786452 GYJ786451:GYJ786452 HIF786451:HIF786452 HSB786451:HSB786452 IBX786451:IBX786452 ILT786451:ILT786452 IVP786451:IVP786452 JFL786451:JFL786452 JPH786451:JPH786452 JZD786451:JZD786452 KIZ786451:KIZ786452 KSV786451:KSV786452 LCR786451:LCR786452 LMN786451:LMN786452 LWJ786451:LWJ786452 MGF786451:MGF786452 MQB786451:MQB786452 MZX786451:MZX786452 NJT786451:NJT786452 NTP786451:NTP786452 ODL786451:ODL786452 ONH786451:ONH786452 OXD786451:OXD786452 PGZ786451:PGZ786452 PQV786451:PQV786452 QAR786451:QAR786452 QKN786451:QKN786452 QUJ786451:QUJ786452 REF786451:REF786452 ROB786451:ROB786452 RXX786451:RXX786452 SHT786451:SHT786452 SRP786451:SRP786452 TBL786451:TBL786452 TLH786451:TLH786452 TVD786451:TVD786452 UEZ786451:UEZ786452 UOV786451:UOV786452 UYR786451:UYR786452 VIN786451:VIN786452 VSJ786451:VSJ786452 WCF786451:WCF786452 WMB786451:WMB786452 WVX786451:WVX786452 W851987:W851988 JL851987:JL851988 TH851987:TH851988 ADD851987:ADD851988 AMZ851987:AMZ851988 AWV851987:AWV851988 BGR851987:BGR851988 BQN851987:BQN851988 CAJ851987:CAJ851988 CKF851987:CKF851988 CUB851987:CUB851988 DDX851987:DDX851988 DNT851987:DNT851988 DXP851987:DXP851988 EHL851987:EHL851988 ERH851987:ERH851988 FBD851987:FBD851988 FKZ851987:FKZ851988 FUV851987:FUV851988 GER851987:GER851988 GON851987:GON851988 GYJ851987:GYJ851988 HIF851987:HIF851988 HSB851987:HSB851988 IBX851987:IBX851988 ILT851987:ILT851988 IVP851987:IVP851988 JFL851987:JFL851988 JPH851987:JPH851988 JZD851987:JZD851988 KIZ851987:KIZ851988 KSV851987:KSV851988 LCR851987:LCR851988 LMN851987:LMN851988 LWJ851987:LWJ851988 MGF851987:MGF851988 MQB851987:MQB851988 MZX851987:MZX851988 NJT851987:NJT851988 NTP851987:NTP851988 ODL851987:ODL851988 ONH851987:ONH851988 OXD851987:OXD851988 PGZ851987:PGZ851988 PQV851987:PQV851988 QAR851987:QAR851988 QKN851987:QKN851988 QUJ851987:QUJ851988 REF851987:REF851988 ROB851987:ROB851988 RXX851987:RXX851988 SHT851987:SHT851988 SRP851987:SRP851988 TBL851987:TBL851988 TLH851987:TLH851988 TVD851987:TVD851988 UEZ851987:UEZ851988 UOV851987:UOV851988 UYR851987:UYR851988 VIN851987:VIN851988 VSJ851987:VSJ851988 WCF851987:WCF851988 WMB851987:WMB851988 WVX851987:WVX851988 W917523:W917524 JL917523:JL917524 TH917523:TH917524 ADD917523:ADD917524 AMZ917523:AMZ917524 AWV917523:AWV917524 BGR917523:BGR917524 BQN917523:BQN917524 CAJ917523:CAJ917524 CKF917523:CKF917524 CUB917523:CUB917524 DDX917523:DDX917524 DNT917523:DNT917524 DXP917523:DXP917524 EHL917523:EHL917524 ERH917523:ERH917524 FBD917523:FBD917524 FKZ917523:FKZ917524 FUV917523:FUV917524 GER917523:GER917524 GON917523:GON917524 GYJ917523:GYJ917524 HIF917523:HIF917524 HSB917523:HSB917524 IBX917523:IBX917524 ILT917523:ILT917524 IVP917523:IVP917524 JFL917523:JFL917524 JPH917523:JPH917524 JZD917523:JZD917524 KIZ917523:KIZ917524 KSV917523:KSV917524 LCR917523:LCR917524 LMN917523:LMN917524 LWJ917523:LWJ917524 MGF917523:MGF917524 MQB917523:MQB917524 MZX917523:MZX917524 NJT917523:NJT917524 NTP917523:NTP917524 ODL917523:ODL917524 ONH917523:ONH917524 OXD917523:OXD917524 PGZ917523:PGZ917524 PQV917523:PQV917524 QAR917523:QAR917524 QKN917523:QKN917524 QUJ917523:QUJ917524 REF917523:REF917524 ROB917523:ROB917524 RXX917523:RXX917524 SHT917523:SHT917524 SRP917523:SRP917524 TBL917523:TBL917524 TLH917523:TLH917524 TVD917523:TVD917524 UEZ917523:UEZ917524 UOV917523:UOV917524 UYR917523:UYR917524 VIN917523:VIN917524 VSJ917523:VSJ917524 WCF917523:WCF917524 WMB917523:WMB917524 WVX917523:WVX917524 W983059:W983060 JL983059:JL983060 TH983059:TH983060 ADD983059:ADD983060 AMZ983059:AMZ983060 AWV983059:AWV983060 BGR983059:BGR983060 BQN983059:BQN983060 CAJ983059:CAJ983060 CKF983059:CKF983060 CUB983059:CUB983060 DDX983059:DDX983060 DNT983059:DNT983060 DXP983059:DXP983060 EHL983059:EHL983060 ERH983059:ERH983060 FBD983059:FBD983060 FKZ983059:FKZ983060 FUV983059:FUV983060 GER983059:GER983060 GON983059:GON983060 GYJ983059:GYJ983060 HIF983059:HIF983060 HSB983059:HSB983060 IBX983059:IBX983060 ILT983059:ILT983060 IVP983059:IVP983060 JFL983059:JFL983060 JPH983059:JPH983060 JZD983059:JZD983060 KIZ983059:KIZ983060 KSV983059:KSV983060 LCR983059:LCR983060 LMN983059:LMN983060 LWJ983059:LWJ983060 MGF983059:MGF983060 MQB983059:MQB983060 MZX983059:MZX983060 NJT983059:NJT983060 NTP983059:NTP983060 ODL983059:ODL983060 ONH983059:ONH983060 OXD983059:OXD983060 PGZ983059:PGZ983060 PQV983059:PQV983060 QAR983059:QAR983060 QKN983059:QKN983060 QUJ983059:QUJ983060 REF983059:REF983060 ROB983059:ROB983060 RXX983059:RXX983060 SHT983059:SHT983060 SRP983059:SRP983060 TBL983059:TBL983060 TLH983059:TLH983060 TVD983059:TVD983060 UEZ983059:UEZ983060 UOV983059:UOV983060 UYR983059:UYR983060 VIN983059:VIN983060 VSJ983059:VSJ983060 WCF983059:WCF983060 WMB983059:WMB983060 WVX983059:WVX983060 WVZ983059:WVZ983060 Y65555:Y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Y131091:Y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Y196627:Y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Y262163:Y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Y327699:Y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Y393235:Y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Y458771:Y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Y524307:Y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Y589843:Y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Y655379:Y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Y720915:Y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Y786451:Y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Y851987:Y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Y917523:Y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Y983059:Y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JL24 TH24 Y24 W24"/>
    <dataValidation allowBlank="1" promptTitle="checkPeriodRange" sqref="WVW983059:WVW983060 V65555:V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V131091:V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V196627:V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V262163:V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V327699:V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V393235:V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V458771:V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V524307:V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V589843:V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V655379:V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V720915:V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V786451:V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V851987:V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V917523:V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V983059:V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JK24 TG24 V24"/>
    <dataValidation allowBlank="1" showInputMessage="1" showErrorMessage="1" prompt="Для выбора выполните двойной щелчок левой клавиши мыши по соответствующей ячейке." sqref="X65555:X65557 JM65555:JM65557 TI65555:TI65557 ADE65555:ADE65557 ANA65555:ANA65557 AWW65555:AWW65557 BGS65555:BGS65557 BQO65555:BQO65557 CAK65555:CAK65557 CKG65555:CKG65557 CUC65555:CUC65557 DDY65555:DDY65557 DNU65555:DNU65557 DXQ65555:DXQ65557 EHM65555:EHM65557 ERI65555:ERI65557 FBE65555:FBE65557 FLA65555:FLA65557 FUW65555:FUW65557 GES65555:GES65557 GOO65555:GOO65557 GYK65555:GYK65557 HIG65555:HIG65557 HSC65555:HSC65557 IBY65555:IBY65557 ILU65555:ILU65557 IVQ65555:IVQ65557 JFM65555:JFM65557 JPI65555:JPI65557 JZE65555:JZE65557 KJA65555:KJA65557 KSW65555:KSW65557 LCS65555:LCS65557 LMO65555:LMO65557 LWK65555:LWK65557 MGG65555:MGG65557 MQC65555:MQC65557 MZY65555:MZY65557 NJU65555:NJU65557 NTQ65555:NTQ65557 ODM65555:ODM65557 ONI65555:ONI65557 OXE65555:OXE65557 PHA65555:PHA65557 PQW65555:PQW65557 QAS65555:QAS65557 QKO65555:QKO65557 QUK65555:QUK65557 REG65555:REG65557 ROC65555:ROC65557 RXY65555:RXY65557 SHU65555:SHU65557 SRQ65555:SRQ65557 TBM65555:TBM65557 TLI65555:TLI65557 TVE65555:TVE65557 UFA65555:UFA65557 UOW65555:UOW65557 UYS65555:UYS65557 VIO65555:VIO65557 VSK65555:VSK65557 WCG65555:WCG65557 WMC65555:WMC65557 WVY65555:WVY65557 X131091:X131093 JM131091:JM131093 TI131091:TI131093 ADE131091:ADE131093 ANA131091:ANA131093 AWW131091:AWW131093 BGS131091:BGS131093 BQO131091:BQO131093 CAK131091:CAK131093 CKG131091:CKG131093 CUC131091:CUC131093 DDY131091:DDY131093 DNU131091:DNU131093 DXQ131091:DXQ131093 EHM131091:EHM131093 ERI131091:ERI131093 FBE131091:FBE131093 FLA131091:FLA131093 FUW131091:FUW131093 GES131091:GES131093 GOO131091:GOO131093 GYK131091:GYK131093 HIG131091:HIG131093 HSC131091:HSC131093 IBY131091:IBY131093 ILU131091:ILU131093 IVQ131091:IVQ131093 JFM131091:JFM131093 JPI131091:JPI131093 JZE131091:JZE131093 KJA131091:KJA131093 KSW131091:KSW131093 LCS131091:LCS131093 LMO131091:LMO131093 LWK131091:LWK131093 MGG131091:MGG131093 MQC131091:MQC131093 MZY131091:MZY131093 NJU131091:NJU131093 NTQ131091:NTQ131093 ODM131091:ODM131093 ONI131091:ONI131093 OXE131091:OXE131093 PHA131091:PHA131093 PQW131091:PQW131093 QAS131091:QAS131093 QKO131091:QKO131093 QUK131091:QUK131093 REG131091:REG131093 ROC131091:ROC131093 RXY131091:RXY131093 SHU131091:SHU131093 SRQ131091:SRQ131093 TBM131091:TBM131093 TLI131091:TLI131093 TVE131091:TVE131093 UFA131091:UFA131093 UOW131091:UOW131093 UYS131091:UYS131093 VIO131091:VIO131093 VSK131091:VSK131093 WCG131091:WCG131093 WMC131091:WMC131093 WVY131091:WVY131093 X196627:X196629 JM196627:JM196629 TI196627:TI196629 ADE196627:ADE196629 ANA196627:ANA196629 AWW196627:AWW196629 BGS196627:BGS196629 BQO196627:BQO196629 CAK196627:CAK196629 CKG196627:CKG196629 CUC196627:CUC196629 DDY196627:DDY196629 DNU196627:DNU196629 DXQ196627:DXQ196629 EHM196627:EHM196629 ERI196627:ERI196629 FBE196627:FBE196629 FLA196627:FLA196629 FUW196627:FUW196629 GES196627:GES196629 GOO196627:GOO196629 GYK196627:GYK196629 HIG196627:HIG196629 HSC196627:HSC196629 IBY196627:IBY196629 ILU196627:ILU196629 IVQ196627:IVQ196629 JFM196627:JFM196629 JPI196627:JPI196629 JZE196627:JZE196629 KJA196627:KJA196629 KSW196627:KSW196629 LCS196627:LCS196629 LMO196627:LMO196629 LWK196627:LWK196629 MGG196627:MGG196629 MQC196627:MQC196629 MZY196627:MZY196629 NJU196627:NJU196629 NTQ196627:NTQ196629 ODM196627:ODM196629 ONI196627:ONI196629 OXE196627:OXE196629 PHA196627:PHA196629 PQW196627:PQW196629 QAS196627:QAS196629 QKO196627:QKO196629 QUK196627:QUK196629 REG196627:REG196629 ROC196627:ROC196629 RXY196627:RXY196629 SHU196627:SHU196629 SRQ196627:SRQ196629 TBM196627:TBM196629 TLI196627:TLI196629 TVE196627:TVE196629 UFA196627:UFA196629 UOW196627:UOW196629 UYS196627:UYS196629 VIO196627:VIO196629 VSK196627:VSK196629 WCG196627:WCG196629 WMC196627:WMC196629 WVY196627:WVY196629 X262163:X262165 JM262163:JM262165 TI262163:TI262165 ADE262163:ADE262165 ANA262163:ANA262165 AWW262163:AWW262165 BGS262163:BGS262165 BQO262163:BQO262165 CAK262163:CAK262165 CKG262163:CKG262165 CUC262163:CUC262165 DDY262163:DDY262165 DNU262163:DNU262165 DXQ262163:DXQ262165 EHM262163:EHM262165 ERI262163:ERI262165 FBE262163:FBE262165 FLA262163:FLA262165 FUW262163:FUW262165 GES262163:GES262165 GOO262163:GOO262165 GYK262163:GYK262165 HIG262163:HIG262165 HSC262163:HSC262165 IBY262163:IBY262165 ILU262163:ILU262165 IVQ262163:IVQ262165 JFM262163:JFM262165 JPI262163:JPI262165 JZE262163:JZE262165 KJA262163:KJA262165 KSW262163:KSW262165 LCS262163:LCS262165 LMO262163:LMO262165 LWK262163:LWK262165 MGG262163:MGG262165 MQC262163:MQC262165 MZY262163:MZY262165 NJU262163:NJU262165 NTQ262163:NTQ262165 ODM262163:ODM262165 ONI262163:ONI262165 OXE262163:OXE262165 PHA262163:PHA262165 PQW262163:PQW262165 QAS262163:QAS262165 QKO262163:QKO262165 QUK262163:QUK262165 REG262163:REG262165 ROC262163:ROC262165 RXY262163:RXY262165 SHU262163:SHU262165 SRQ262163:SRQ262165 TBM262163:TBM262165 TLI262163:TLI262165 TVE262163:TVE262165 UFA262163:UFA262165 UOW262163:UOW262165 UYS262163:UYS262165 VIO262163:VIO262165 VSK262163:VSK262165 WCG262163:WCG262165 WMC262163:WMC262165 WVY262163:WVY262165 X327699:X327701 JM327699:JM327701 TI327699:TI327701 ADE327699:ADE327701 ANA327699:ANA327701 AWW327699:AWW327701 BGS327699:BGS327701 BQO327699:BQO327701 CAK327699:CAK327701 CKG327699:CKG327701 CUC327699:CUC327701 DDY327699:DDY327701 DNU327699:DNU327701 DXQ327699:DXQ327701 EHM327699:EHM327701 ERI327699:ERI327701 FBE327699:FBE327701 FLA327699:FLA327701 FUW327699:FUW327701 GES327699:GES327701 GOO327699:GOO327701 GYK327699:GYK327701 HIG327699:HIG327701 HSC327699:HSC327701 IBY327699:IBY327701 ILU327699:ILU327701 IVQ327699:IVQ327701 JFM327699:JFM327701 JPI327699:JPI327701 JZE327699:JZE327701 KJA327699:KJA327701 KSW327699:KSW327701 LCS327699:LCS327701 LMO327699:LMO327701 LWK327699:LWK327701 MGG327699:MGG327701 MQC327699:MQC327701 MZY327699:MZY327701 NJU327699:NJU327701 NTQ327699:NTQ327701 ODM327699:ODM327701 ONI327699:ONI327701 OXE327699:OXE327701 PHA327699:PHA327701 PQW327699:PQW327701 QAS327699:QAS327701 QKO327699:QKO327701 QUK327699:QUK327701 REG327699:REG327701 ROC327699:ROC327701 RXY327699:RXY327701 SHU327699:SHU327701 SRQ327699:SRQ327701 TBM327699:TBM327701 TLI327699:TLI327701 TVE327699:TVE327701 UFA327699:UFA327701 UOW327699:UOW327701 UYS327699:UYS327701 VIO327699:VIO327701 VSK327699:VSK327701 WCG327699:WCG327701 WMC327699:WMC327701 WVY327699:WVY327701 X393235:X393237 JM393235:JM393237 TI393235:TI393237 ADE393235:ADE393237 ANA393235:ANA393237 AWW393235:AWW393237 BGS393235:BGS393237 BQO393235:BQO393237 CAK393235:CAK393237 CKG393235:CKG393237 CUC393235:CUC393237 DDY393235:DDY393237 DNU393235:DNU393237 DXQ393235:DXQ393237 EHM393235:EHM393237 ERI393235:ERI393237 FBE393235:FBE393237 FLA393235:FLA393237 FUW393235:FUW393237 GES393235:GES393237 GOO393235:GOO393237 GYK393235:GYK393237 HIG393235:HIG393237 HSC393235:HSC393237 IBY393235:IBY393237 ILU393235:ILU393237 IVQ393235:IVQ393237 JFM393235:JFM393237 JPI393235:JPI393237 JZE393235:JZE393237 KJA393235:KJA393237 KSW393235:KSW393237 LCS393235:LCS393237 LMO393235:LMO393237 LWK393235:LWK393237 MGG393235:MGG393237 MQC393235:MQC393237 MZY393235:MZY393237 NJU393235:NJU393237 NTQ393235:NTQ393237 ODM393235:ODM393237 ONI393235:ONI393237 OXE393235:OXE393237 PHA393235:PHA393237 PQW393235:PQW393237 QAS393235:QAS393237 QKO393235:QKO393237 QUK393235:QUK393237 REG393235:REG393237 ROC393235:ROC393237 RXY393235:RXY393237 SHU393235:SHU393237 SRQ393235:SRQ393237 TBM393235:TBM393237 TLI393235:TLI393237 TVE393235:TVE393237 UFA393235:UFA393237 UOW393235:UOW393237 UYS393235:UYS393237 VIO393235:VIO393237 VSK393235:VSK393237 WCG393235:WCG393237 WMC393235:WMC393237 WVY393235:WVY393237 X458771:X458773 JM458771:JM458773 TI458771:TI458773 ADE458771:ADE458773 ANA458771:ANA458773 AWW458771:AWW458773 BGS458771:BGS458773 BQO458771:BQO458773 CAK458771:CAK458773 CKG458771:CKG458773 CUC458771:CUC458773 DDY458771:DDY458773 DNU458771:DNU458773 DXQ458771:DXQ458773 EHM458771:EHM458773 ERI458771:ERI458773 FBE458771:FBE458773 FLA458771:FLA458773 FUW458771:FUW458773 GES458771:GES458773 GOO458771:GOO458773 GYK458771:GYK458773 HIG458771:HIG458773 HSC458771:HSC458773 IBY458771:IBY458773 ILU458771:ILU458773 IVQ458771:IVQ458773 JFM458771:JFM458773 JPI458771:JPI458773 JZE458771:JZE458773 KJA458771:KJA458773 KSW458771:KSW458773 LCS458771:LCS458773 LMO458771:LMO458773 LWK458771:LWK458773 MGG458771:MGG458773 MQC458771:MQC458773 MZY458771:MZY458773 NJU458771:NJU458773 NTQ458771:NTQ458773 ODM458771:ODM458773 ONI458771:ONI458773 OXE458771:OXE458773 PHA458771:PHA458773 PQW458771:PQW458773 QAS458771:QAS458773 QKO458771:QKO458773 QUK458771:QUK458773 REG458771:REG458773 ROC458771:ROC458773 RXY458771:RXY458773 SHU458771:SHU458773 SRQ458771:SRQ458773 TBM458771:TBM458773 TLI458771:TLI458773 TVE458771:TVE458773 UFA458771:UFA458773 UOW458771:UOW458773 UYS458771:UYS458773 VIO458771:VIO458773 VSK458771:VSK458773 WCG458771:WCG458773 WMC458771:WMC458773 WVY458771:WVY458773 X524307:X524309 JM524307:JM524309 TI524307:TI524309 ADE524307:ADE524309 ANA524307:ANA524309 AWW524307:AWW524309 BGS524307:BGS524309 BQO524307:BQO524309 CAK524307:CAK524309 CKG524307:CKG524309 CUC524307:CUC524309 DDY524307:DDY524309 DNU524307:DNU524309 DXQ524307:DXQ524309 EHM524307:EHM524309 ERI524307:ERI524309 FBE524307:FBE524309 FLA524307:FLA524309 FUW524307:FUW524309 GES524307:GES524309 GOO524307:GOO524309 GYK524307:GYK524309 HIG524307:HIG524309 HSC524307:HSC524309 IBY524307:IBY524309 ILU524307:ILU524309 IVQ524307:IVQ524309 JFM524307:JFM524309 JPI524307:JPI524309 JZE524307:JZE524309 KJA524307:KJA524309 KSW524307:KSW524309 LCS524307:LCS524309 LMO524307:LMO524309 LWK524307:LWK524309 MGG524307:MGG524309 MQC524307:MQC524309 MZY524307:MZY524309 NJU524307:NJU524309 NTQ524307:NTQ524309 ODM524307:ODM524309 ONI524307:ONI524309 OXE524307:OXE524309 PHA524307:PHA524309 PQW524307:PQW524309 QAS524307:QAS524309 QKO524307:QKO524309 QUK524307:QUK524309 REG524307:REG524309 ROC524307:ROC524309 RXY524307:RXY524309 SHU524307:SHU524309 SRQ524307:SRQ524309 TBM524307:TBM524309 TLI524307:TLI524309 TVE524307:TVE524309 UFA524307:UFA524309 UOW524307:UOW524309 UYS524307:UYS524309 VIO524307:VIO524309 VSK524307:VSK524309 WCG524307:WCG524309 WMC524307:WMC524309 WVY524307:WVY524309 X589843:X589845 JM589843:JM589845 TI589843:TI589845 ADE589843:ADE589845 ANA589843:ANA589845 AWW589843:AWW589845 BGS589843:BGS589845 BQO589843:BQO589845 CAK589843:CAK589845 CKG589843:CKG589845 CUC589843:CUC589845 DDY589843:DDY589845 DNU589843:DNU589845 DXQ589843:DXQ589845 EHM589843:EHM589845 ERI589843:ERI589845 FBE589843:FBE589845 FLA589843:FLA589845 FUW589843:FUW589845 GES589843:GES589845 GOO589843:GOO589845 GYK589843:GYK589845 HIG589843:HIG589845 HSC589843:HSC589845 IBY589843:IBY589845 ILU589843:ILU589845 IVQ589843:IVQ589845 JFM589843:JFM589845 JPI589843:JPI589845 JZE589843:JZE589845 KJA589843:KJA589845 KSW589843:KSW589845 LCS589843:LCS589845 LMO589843:LMO589845 LWK589843:LWK589845 MGG589843:MGG589845 MQC589843:MQC589845 MZY589843:MZY589845 NJU589843:NJU589845 NTQ589843:NTQ589845 ODM589843:ODM589845 ONI589843:ONI589845 OXE589843:OXE589845 PHA589843:PHA589845 PQW589843:PQW589845 QAS589843:QAS589845 QKO589843:QKO589845 QUK589843:QUK589845 REG589843:REG589845 ROC589843:ROC589845 RXY589843:RXY589845 SHU589843:SHU589845 SRQ589843:SRQ589845 TBM589843:TBM589845 TLI589843:TLI589845 TVE589843:TVE589845 UFA589843:UFA589845 UOW589843:UOW589845 UYS589843:UYS589845 VIO589843:VIO589845 VSK589843:VSK589845 WCG589843:WCG589845 WMC589843:WMC589845 WVY589843:WVY589845 X655379:X655381 JM655379:JM655381 TI655379:TI655381 ADE655379:ADE655381 ANA655379:ANA655381 AWW655379:AWW655381 BGS655379:BGS655381 BQO655379:BQO655381 CAK655379:CAK655381 CKG655379:CKG655381 CUC655379:CUC655381 DDY655379:DDY655381 DNU655379:DNU655381 DXQ655379:DXQ655381 EHM655379:EHM655381 ERI655379:ERI655381 FBE655379:FBE655381 FLA655379:FLA655381 FUW655379:FUW655381 GES655379:GES655381 GOO655379:GOO655381 GYK655379:GYK655381 HIG655379:HIG655381 HSC655379:HSC655381 IBY655379:IBY655381 ILU655379:ILU655381 IVQ655379:IVQ655381 JFM655379:JFM655381 JPI655379:JPI655381 JZE655379:JZE655381 KJA655379:KJA655381 KSW655379:KSW655381 LCS655379:LCS655381 LMO655379:LMO655381 LWK655379:LWK655381 MGG655379:MGG655381 MQC655379:MQC655381 MZY655379:MZY655381 NJU655379:NJU655381 NTQ655379:NTQ655381 ODM655379:ODM655381 ONI655379:ONI655381 OXE655379:OXE655381 PHA655379:PHA655381 PQW655379:PQW655381 QAS655379:QAS655381 QKO655379:QKO655381 QUK655379:QUK655381 REG655379:REG655381 ROC655379:ROC655381 RXY655379:RXY655381 SHU655379:SHU655381 SRQ655379:SRQ655381 TBM655379:TBM655381 TLI655379:TLI655381 TVE655379:TVE655381 UFA655379:UFA655381 UOW655379:UOW655381 UYS655379:UYS655381 VIO655379:VIO655381 VSK655379:VSK655381 WCG655379:WCG655381 WMC655379:WMC655381 WVY655379:WVY655381 X720915:X720917 JM720915:JM720917 TI720915:TI720917 ADE720915:ADE720917 ANA720915:ANA720917 AWW720915:AWW720917 BGS720915:BGS720917 BQO720915:BQO720917 CAK720915:CAK720917 CKG720915:CKG720917 CUC720915:CUC720917 DDY720915:DDY720917 DNU720915:DNU720917 DXQ720915:DXQ720917 EHM720915:EHM720917 ERI720915:ERI720917 FBE720915:FBE720917 FLA720915:FLA720917 FUW720915:FUW720917 GES720915:GES720917 GOO720915:GOO720917 GYK720915:GYK720917 HIG720915:HIG720917 HSC720915:HSC720917 IBY720915:IBY720917 ILU720915:ILU720917 IVQ720915:IVQ720917 JFM720915:JFM720917 JPI720915:JPI720917 JZE720915:JZE720917 KJA720915:KJA720917 KSW720915:KSW720917 LCS720915:LCS720917 LMO720915:LMO720917 LWK720915:LWK720917 MGG720915:MGG720917 MQC720915:MQC720917 MZY720915:MZY720917 NJU720915:NJU720917 NTQ720915:NTQ720917 ODM720915:ODM720917 ONI720915:ONI720917 OXE720915:OXE720917 PHA720915:PHA720917 PQW720915:PQW720917 QAS720915:QAS720917 QKO720915:QKO720917 QUK720915:QUK720917 REG720915:REG720917 ROC720915:ROC720917 RXY720915:RXY720917 SHU720915:SHU720917 SRQ720915:SRQ720917 TBM720915:TBM720917 TLI720915:TLI720917 TVE720915:TVE720917 UFA720915:UFA720917 UOW720915:UOW720917 UYS720915:UYS720917 VIO720915:VIO720917 VSK720915:VSK720917 WCG720915:WCG720917 WMC720915:WMC720917 WVY720915:WVY720917 X786451:X786453 JM786451:JM786453 TI786451:TI786453 ADE786451:ADE786453 ANA786451:ANA786453 AWW786451:AWW786453 BGS786451:BGS786453 BQO786451:BQO786453 CAK786451:CAK786453 CKG786451:CKG786453 CUC786451:CUC786453 DDY786451:DDY786453 DNU786451:DNU786453 DXQ786451:DXQ786453 EHM786451:EHM786453 ERI786451:ERI786453 FBE786451:FBE786453 FLA786451:FLA786453 FUW786451:FUW786453 GES786451:GES786453 GOO786451:GOO786453 GYK786451:GYK786453 HIG786451:HIG786453 HSC786451:HSC786453 IBY786451:IBY786453 ILU786451:ILU786453 IVQ786451:IVQ786453 JFM786451:JFM786453 JPI786451:JPI786453 JZE786451:JZE786453 KJA786451:KJA786453 KSW786451:KSW786453 LCS786451:LCS786453 LMO786451:LMO786453 LWK786451:LWK786453 MGG786451:MGG786453 MQC786451:MQC786453 MZY786451:MZY786453 NJU786451:NJU786453 NTQ786451:NTQ786453 ODM786451:ODM786453 ONI786451:ONI786453 OXE786451:OXE786453 PHA786451:PHA786453 PQW786451:PQW786453 QAS786451:QAS786453 QKO786451:QKO786453 QUK786451:QUK786453 REG786451:REG786453 ROC786451:ROC786453 RXY786451:RXY786453 SHU786451:SHU786453 SRQ786451:SRQ786453 TBM786451:TBM786453 TLI786451:TLI786453 TVE786451:TVE786453 UFA786451:UFA786453 UOW786451:UOW786453 UYS786451:UYS786453 VIO786451:VIO786453 VSK786451:VSK786453 WCG786451:WCG786453 WMC786451:WMC786453 WVY786451:WVY786453 X851987:X851989 JM851987:JM851989 TI851987:TI851989 ADE851987:ADE851989 ANA851987:ANA851989 AWW851987:AWW851989 BGS851987:BGS851989 BQO851987:BQO851989 CAK851987:CAK851989 CKG851987:CKG851989 CUC851987:CUC851989 DDY851987:DDY851989 DNU851987:DNU851989 DXQ851987:DXQ851989 EHM851987:EHM851989 ERI851987:ERI851989 FBE851987:FBE851989 FLA851987:FLA851989 FUW851987:FUW851989 GES851987:GES851989 GOO851987:GOO851989 GYK851987:GYK851989 HIG851987:HIG851989 HSC851987:HSC851989 IBY851987:IBY851989 ILU851987:ILU851989 IVQ851987:IVQ851989 JFM851987:JFM851989 JPI851987:JPI851989 JZE851987:JZE851989 KJA851987:KJA851989 KSW851987:KSW851989 LCS851987:LCS851989 LMO851987:LMO851989 LWK851987:LWK851989 MGG851987:MGG851989 MQC851987:MQC851989 MZY851987:MZY851989 NJU851987:NJU851989 NTQ851987:NTQ851989 ODM851987:ODM851989 ONI851987:ONI851989 OXE851987:OXE851989 PHA851987:PHA851989 PQW851987:PQW851989 QAS851987:QAS851989 QKO851987:QKO851989 QUK851987:QUK851989 REG851987:REG851989 ROC851987:ROC851989 RXY851987:RXY851989 SHU851987:SHU851989 SRQ851987:SRQ851989 TBM851987:TBM851989 TLI851987:TLI851989 TVE851987:TVE851989 UFA851987:UFA851989 UOW851987:UOW851989 UYS851987:UYS851989 VIO851987:VIO851989 VSK851987:VSK851989 WCG851987:WCG851989 WMC851987:WMC851989 WVY851987:WVY851989 X917523:X917525 JM917523:JM917525 TI917523:TI917525 ADE917523:ADE917525 ANA917523:ANA917525 AWW917523:AWW917525 BGS917523:BGS917525 BQO917523:BQO917525 CAK917523:CAK917525 CKG917523:CKG917525 CUC917523:CUC917525 DDY917523:DDY917525 DNU917523:DNU917525 DXQ917523:DXQ917525 EHM917523:EHM917525 ERI917523:ERI917525 FBE917523:FBE917525 FLA917523:FLA917525 FUW917523:FUW917525 GES917523:GES917525 GOO917523:GOO917525 GYK917523:GYK917525 HIG917523:HIG917525 HSC917523:HSC917525 IBY917523:IBY917525 ILU917523:ILU917525 IVQ917523:IVQ917525 JFM917523:JFM917525 JPI917523:JPI917525 JZE917523:JZE917525 KJA917523:KJA917525 KSW917523:KSW917525 LCS917523:LCS917525 LMO917523:LMO917525 LWK917523:LWK917525 MGG917523:MGG917525 MQC917523:MQC917525 MZY917523:MZY917525 NJU917523:NJU917525 NTQ917523:NTQ917525 ODM917523:ODM917525 ONI917523:ONI917525 OXE917523:OXE917525 PHA917523:PHA917525 PQW917523:PQW917525 QAS917523:QAS917525 QKO917523:QKO917525 QUK917523:QUK917525 REG917523:REG917525 ROC917523:ROC917525 RXY917523:RXY917525 SHU917523:SHU917525 SRQ917523:SRQ917525 TBM917523:TBM917525 TLI917523:TLI917525 TVE917523:TVE917525 UFA917523:UFA917525 UOW917523:UOW917525 UYS917523:UYS917525 VIO917523:VIO917525 VSK917523:VSK917525 WCG917523:WCG917525 WMC917523:WMC917525 WVY917523:WVY917525 X983059:X983061 JM983059:JM983061 TI983059:TI983061 ADE983059:ADE983061 ANA983059:ANA983061 AWW983059:AWW983061 BGS983059:BGS983061 BQO983059:BQO983061 CAK983059:CAK983061 CKG983059:CKG983061 CUC983059:CUC983061 DDY983059:DDY983061 DNU983059:DNU983061 DXQ983059:DXQ983061 EHM983059:EHM983061 ERI983059:ERI983061 FBE983059:FBE983061 FLA983059:FLA983061 FUW983059:FUW983061 GES983059:GES983061 GOO983059:GOO983061 GYK983059:GYK983061 HIG983059:HIG983061 HSC983059:HSC983061 IBY983059:IBY983061 ILU983059:ILU983061 IVQ983059:IVQ983061 JFM983059:JFM983061 JPI983059:JPI983061 JZE983059:JZE983061 KJA983059:KJA983061 KSW983059:KSW983061 LCS983059:LCS983061 LMO983059:LMO983061 LWK983059:LWK983061 MGG983059:MGG983061 MQC983059:MQC983061 MZY983059:MZY983061 NJU983059:NJU983061 NTQ983059:NTQ983061 ODM983059:ODM983061 ONI983059:ONI983061 OXE983059:OXE983061 PHA983059:PHA983061 PQW983059:PQW983061 QAS983059:QAS983061 QKO983059:QKO983061 QUK983059:QUK983061 REG983059:REG983061 ROC983059:ROC983061 RXY983059:RXY983061 SHU983059:SHU983061 SRQ983059:SRQ983061 TBM983059:TBM983061 TLI983059:TLI983061 TVE983059:TVE983061 UFA983059:UFA983061 UOW983059:UOW983061 UYS983059:UYS983061 VIO983059:VIO983061 VSK983059:VSK983061 WCG983059:WCG983061 WMC983059:WMC983061 WVY983059:WVY983061 WWA983059:WWA983060 Z131091:Z131092 JO65555:JO65556 TK65555:TK65556 ADG65555:ADG65556 ANC65555:ANC65556 AWY65555:AWY65556 BGU65555:BGU65556 BQQ65555:BQQ65556 CAM65555:CAM65556 CKI65555:CKI65556 CUE65555:CUE65556 DEA65555:DEA65556 DNW65555:DNW65556 DXS65555:DXS65556 EHO65555:EHO65556 ERK65555:ERK65556 FBG65555:FBG65556 FLC65555:FLC65556 FUY65555:FUY65556 GEU65555:GEU65556 GOQ65555:GOQ65556 GYM65555:GYM65556 HII65555:HII65556 HSE65555:HSE65556 ICA65555:ICA65556 ILW65555:ILW65556 IVS65555:IVS65556 JFO65555:JFO65556 JPK65555:JPK65556 JZG65555:JZG65556 KJC65555:KJC65556 KSY65555:KSY65556 LCU65555:LCU65556 LMQ65555:LMQ65556 LWM65555:LWM65556 MGI65555:MGI65556 MQE65555:MQE65556 NAA65555:NAA65556 NJW65555:NJW65556 NTS65555:NTS65556 ODO65555:ODO65556 ONK65555:ONK65556 OXG65555:OXG65556 PHC65555:PHC65556 PQY65555:PQY65556 QAU65555:QAU65556 QKQ65555:QKQ65556 QUM65555:QUM65556 REI65555:REI65556 ROE65555:ROE65556 RYA65555:RYA65556 SHW65555:SHW65556 SRS65555:SRS65556 TBO65555:TBO65556 TLK65555:TLK65556 TVG65555:TVG65556 UFC65555:UFC65556 UOY65555:UOY65556 UYU65555:UYU65556 VIQ65555:VIQ65556 VSM65555:VSM65556 WCI65555:WCI65556 WME65555:WME65556 WWA65555:WWA65556 Z196627:Z196628 JO131091:JO131092 TK131091:TK131092 ADG131091:ADG131092 ANC131091:ANC131092 AWY131091:AWY131092 BGU131091:BGU131092 BQQ131091:BQQ131092 CAM131091:CAM131092 CKI131091:CKI131092 CUE131091:CUE131092 DEA131091:DEA131092 DNW131091:DNW131092 DXS131091:DXS131092 EHO131091:EHO131092 ERK131091:ERK131092 FBG131091:FBG131092 FLC131091:FLC131092 FUY131091:FUY131092 GEU131091:GEU131092 GOQ131091:GOQ131092 GYM131091:GYM131092 HII131091:HII131092 HSE131091:HSE131092 ICA131091:ICA131092 ILW131091:ILW131092 IVS131091:IVS131092 JFO131091:JFO131092 JPK131091:JPK131092 JZG131091:JZG131092 KJC131091:KJC131092 KSY131091:KSY131092 LCU131091:LCU131092 LMQ131091:LMQ131092 LWM131091:LWM131092 MGI131091:MGI131092 MQE131091:MQE131092 NAA131091:NAA131092 NJW131091:NJW131092 NTS131091:NTS131092 ODO131091:ODO131092 ONK131091:ONK131092 OXG131091:OXG131092 PHC131091:PHC131092 PQY131091:PQY131092 QAU131091:QAU131092 QKQ131091:QKQ131092 QUM131091:QUM131092 REI131091:REI131092 ROE131091:ROE131092 RYA131091:RYA131092 SHW131091:SHW131092 SRS131091:SRS131092 TBO131091:TBO131092 TLK131091:TLK131092 TVG131091:TVG131092 UFC131091:UFC131092 UOY131091:UOY131092 UYU131091:UYU131092 VIQ131091:VIQ131092 VSM131091:VSM131092 WCI131091:WCI131092 WME131091:WME131092 WWA131091:WWA131092 Z262163:Z262164 JO196627:JO196628 TK196627:TK196628 ADG196627:ADG196628 ANC196627:ANC196628 AWY196627:AWY196628 BGU196627:BGU196628 BQQ196627:BQQ196628 CAM196627:CAM196628 CKI196627:CKI196628 CUE196627:CUE196628 DEA196627:DEA196628 DNW196627:DNW196628 DXS196627:DXS196628 EHO196627:EHO196628 ERK196627:ERK196628 FBG196627:FBG196628 FLC196627:FLC196628 FUY196627:FUY196628 GEU196627:GEU196628 GOQ196627:GOQ196628 GYM196627:GYM196628 HII196627:HII196628 HSE196627:HSE196628 ICA196627:ICA196628 ILW196627:ILW196628 IVS196627:IVS196628 JFO196627:JFO196628 JPK196627:JPK196628 JZG196627:JZG196628 KJC196627:KJC196628 KSY196627:KSY196628 LCU196627:LCU196628 LMQ196627:LMQ196628 LWM196627:LWM196628 MGI196627:MGI196628 MQE196627:MQE196628 NAA196627:NAA196628 NJW196627:NJW196628 NTS196627:NTS196628 ODO196627:ODO196628 ONK196627:ONK196628 OXG196627:OXG196628 PHC196627:PHC196628 PQY196627:PQY196628 QAU196627:QAU196628 QKQ196627:QKQ196628 QUM196627:QUM196628 REI196627:REI196628 ROE196627:ROE196628 RYA196627:RYA196628 SHW196627:SHW196628 SRS196627:SRS196628 TBO196627:TBO196628 TLK196627:TLK196628 TVG196627:TVG196628 UFC196627:UFC196628 UOY196627:UOY196628 UYU196627:UYU196628 VIQ196627:VIQ196628 VSM196627:VSM196628 WCI196627:WCI196628 WME196627:WME196628 WWA196627:WWA196628 Z327699:Z327700 JO262163:JO262164 TK262163:TK262164 ADG262163:ADG262164 ANC262163:ANC262164 AWY262163:AWY262164 BGU262163:BGU262164 BQQ262163:BQQ262164 CAM262163:CAM262164 CKI262163:CKI262164 CUE262163:CUE262164 DEA262163:DEA262164 DNW262163:DNW262164 DXS262163:DXS262164 EHO262163:EHO262164 ERK262163:ERK262164 FBG262163:FBG262164 FLC262163:FLC262164 FUY262163:FUY262164 GEU262163:GEU262164 GOQ262163:GOQ262164 GYM262163:GYM262164 HII262163:HII262164 HSE262163:HSE262164 ICA262163:ICA262164 ILW262163:ILW262164 IVS262163:IVS262164 JFO262163:JFO262164 JPK262163:JPK262164 JZG262163:JZG262164 KJC262163:KJC262164 KSY262163:KSY262164 LCU262163:LCU262164 LMQ262163:LMQ262164 LWM262163:LWM262164 MGI262163:MGI262164 MQE262163:MQE262164 NAA262163:NAA262164 NJW262163:NJW262164 NTS262163:NTS262164 ODO262163:ODO262164 ONK262163:ONK262164 OXG262163:OXG262164 PHC262163:PHC262164 PQY262163:PQY262164 QAU262163:QAU262164 QKQ262163:QKQ262164 QUM262163:QUM262164 REI262163:REI262164 ROE262163:ROE262164 RYA262163:RYA262164 SHW262163:SHW262164 SRS262163:SRS262164 TBO262163:TBO262164 TLK262163:TLK262164 TVG262163:TVG262164 UFC262163:UFC262164 UOY262163:UOY262164 UYU262163:UYU262164 VIQ262163:VIQ262164 VSM262163:VSM262164 WCI262163:WCI262164 WME262163:WME262164 WWA262163:WWA262164 Z393235:Z393236 JO327699:JO327700 TK327699:TK327700 ADG327699:ADG327700 ANC327699:ANC327700 AWY327699:AWY327700 BGU327699:BGU327700 BQQ327699:BQQ327700 CAM327699:CAM327700 CKI327699:CKI327700 CUE327699:CUE327700 DEA327699:DEA327700 DNW327699:DNW327700 DXS327699:DXS327700 EHO327699:EHO327700 ERK327699:ERK327700 FBG327699:FBG327700 FLC327699:FLC327700 FUY327699:FUY327700 GEU327699:GEU327700 GOQ327699:GOQ327700 GYM327699:GYM327700 HII327699:HII327700 HSE327699:HSE327700 ICA327699:ICA327700 ILW327699:ILW327700 IVS327699:IVS327700 JFO327699:JFO327700 JPK327699:JPK327700 JZG327699:JZG327700 KJC327699:KJC327700 KSY327699:KSY327700 LCU327699:LCU327700 LMQ327699:LMQ327700 LWM327699:LWM327700 MGI327699:MGI327700 MQE327699:MQE327700 NAA327699:NAA327700 NJW327699:NJW327700 NTS327699:NTS327700 ODO327699:ODO327700 ONK327699:ONK327700 OXG327699:OXG327700 PHC327699:PHC327700 PQY327699:PQY327700 QAU327699:QAU327700 QKQ327699:QKQ327700 QUM327699:QUM327700 REI327699:REI327700 ROE327699:ROE327700 RYA327699:RYA327700 SHW327699:SHW327700 SRS327699:SRS327700 TBO327699:TBO327700 TLK327699:TLK327700 TVG327699:TVG327700 UFC327699:UFC327700 UOY327699:UOY327700 UYU327699:UYU327700 VIQ327699:VIQ327700 VSM327699:VSM327700 WCI327699:WCI327700 WME327699:WME327700 WWA327699:WWA327700 Z458771:Z458772 JO393235:JO393236 TK393235:TK393236 ADG393235:ADG393236 ANC393235:ANC393236 AWY393235:AWY393236 BGU393235:BGU393236 BQQ393235:BQQ393236 CAM393235:CAM393236 CKI393235:CKI393236 CUE393235:CUE393236 DEA393235:DEA393236 DNW393235:DNW393236 DXS393235:DXS393236 EHO393235:EHO393236 ERK393235:ERK393236 FBG393235:FBG393236 FLC393235:FLC393236 FUY393235:FUY393236 GEU393235:GEU393236 GOQ393235:GOQ393236 GYM393235:GYM393236 HII393235:HII393236 HSE393235:HSE393236 ICA393235:ICA393236 ILW393235:ILW393236 IVS393235:IVS393236 JFO393235:JFO393236 JPK393235:JPK393236 JZG393235:JZG393236 KJC393235:KJC393236 KSY393235:KSY393236 LCU393235:LCU393236 LMQ393235:LMQ393236 LWM393235:LWM393236 MGI393235:MGI393236 MQE393235:MQE393236 NAA393235:NAA393236 NJW393235:NJW393236 NTS393235:NTS393236 ODO393235:ODO393236 ONK393235:ONK393236 OXG393235:OXG393236 PHC393235:PHC393236 PQY393235:PQY393236 QAU393235:QAU393236 QKQ393235:QKQ393236 QUM393235:QUM393236 REI393235:REI393236 ROE393235:ROE393236 RYA393235:RYA393236 SHW393235:SHW393236 SRS393235:SRS393236 TBO393235:TBO393236 TLK393235:TLK393236 TVG393235:TVG393236 UFC393235:UFC393236 UOY393235:UOY393236 UYU393235:UYU393236 VIQ393235:VIQ393236 VSM393235:VSM393236 WCI393235:WCI393236 WME393235:WME393236 WWA393235:WWA393236 Z524307:Z524308 JO458771:JO458772 TK458771:TK458772 ADG458771:ADG458772 ANC458771:ANC458772 AWY458771:AWY458772 BGU458771:BGU458772 BQQ458771:BQQ458772 CAM458771:CAM458772 CKI458771:CKI458772 CUE458771:CUE458772 DEA458771:DEA458772 DNW458771:DNW458772 DXS458771:DXS458772 EHO458771:EHO458772 ERK458771:ERK458772 FBG458771:FBG458772 FLC458771:FLC458772 FUY458771:FUY458772 GEU458771:GEU458772 GOQ458771:GOQ458772 GYM458771:GYM458772 HII458771:HII458772 HSE458771:HSE458772 ICA458771:ICA458772 ILW458771:ILW458772 IVS458771:IVS458772 JFO458771:JFO458772 JPK458771:JPK458772 JZG458771:JZG458772 KJC458771:KJC458772 KSY458771:KSY458772 LCU458771:LCU458772 LMQ458771:LMQ458772 LWM458771:LWM458772 MGI458771:MGI458772 MQE458771:MQE458772 NAA458771:NAA458772 NJW458771:NJW458772 NTS458771:NTS458772 ODO458771:ODO458772 ONK458771:ONK458772 OXG458771:OXG458772 PHC458771:PHC458772 PQY458771:PQY458772 QAU458771:QAU458772 QKQ458771:QKQ458772 QUM458771:QUM458772 REI458771:REI458772 ROE458771:ROE458772 RYA458771:RYA458772 SHW458771:SHW458772 SRS458771:SRS458772 TBO458771:TBO458772 TLK458771:TLK458772 TVG458771:TVG458772 UFC458771:UFC458772 UOY458771:UOY458772 UYU458771:UYU458772 VIQ458771:VIQ458772 VSM458771:VSM458772 WCI458771:WCI458772 WME458771:WME458772 WWA458771:WWA458772 Z589843:Z589844 JO524307:JO524308 TK524307:TK524308 ADG524307:ADG524308 ANC524307:ANC524308 AWY524307:AWY524308 BGU524307:BGU524308 BQQ524307:BQQ524308 CAM524307:CAM524308 CKI524307:CKI524308 CUE524307:CUE524308 DEA524307:DEA524308 DNW524307:DNW524308 DXS524307:DXS524308 EHO524307:EHO524308 ERK524307:ERK524308 FBG524307:FBG524308 FLC524307:FLC524308 FUY524307:FUY524308 GEU524307:GEU524308 GOQ524307:GOQ524308 GYM524307:GYM524308 HII524307:HII524308 HSE524307:HSE524308 ICA524307:ICA524308 ILW524307:ILW524308 IVS524307:IVS524308 JFO524307:JFO524308 JPK524307:JPK524308 JZG524307:JZG524308 KJC524307:KJC524308 KSY524307:KSY524308 LCU524307:LCU524308 LMQ524307:LMQ524308 LWM524307:LWM524308 MGI524307:MGI524308 MQE524307:MQE524308 NAA524307:NAA524308 NJW524307:NJW524308 NTS524307:NTS524308 ODO524307:ODO524308 ONK524307:ONK524308 OXG524307:OXG524308 PHC524307:PHC524308 PQY524307:PQY524308 QAU524307:QAU524308 QKQ524307:QKQ524308 QUM524307:QUM524308 REI524307:REI524308 ROE524307:ROE524308 RYA524307:RYA524308 SHW524307:SHW524308 SRS524307:SRS524308 TBO524307:TBO524308 TLK524307:TLK524308 TVG524307:TVG524308 UFC524307:UFC524308 UOY524307:UOY524308 UYU524307:UYU524308 VIQ524307:VIQ524308 VSM524307:VSM524308 WCI524307:WCI524308 WME524307:WME524308 WWA524307:WWA524308 Z655379:Z655380 JO589843:JO589844 TK589843:TK589844 ADG589843:ADG589844 ANC589843:ANC589844 AWY589843:AWY589844 BGU589843:BGU589844 BQQ589843:BQQ589844 CAM589843:CAM589844 CKI589843:CKI589844 CUE589843:CUE589844 DEA589843:DEA589844 DNW589843:DNW589844 DXS589843:DXS589844 EHO589843:EHO589844 ERK589843:ERK589844 FBG589843:FBG589844 FLC589843:FLC589844 FUY589843:FUY589844 GEU589843:GEU589844 GOQ589843:GOQ589844 GYM589843:GYM589844 HII589843:HII589844 HSE589843:HSE589844 ICA589843:ICA589844 ILW589843:ILW589844 IVS589843:IVS589844 JFO589843:JFO589844 JPK589843:JPK589844 JZG589843:JZG589844 KJC589843:KJC589844 KSY589843:KSY589844 LCU589843:LCU589844 LMQ589843:LMQ589844 LWM589843:LWM589844 MGI589843:MGI589844 MQE589843:MQE589844 NAA589843:NAA589844 NJW589843:NJW589844 NTS589843:NTS589844 ODO589843:ODO589844 ONK589843:ONK589844 OXG589843:OXG589844 PHC589843:PHC589844 PQY589843:PQY589844 QAU589843:QAU589844 QKQ589843:QKQ589844 QUM589843:QUM589844 REI589843:REI589844 ROE589843:ROE589844 RYA589843:RYA589844 SHW589843:SHW589844 SRS589843:SRS589844 TBO589843:TBO589844 TLK589843:TLK589844 TVG589843:TVG589844 UFC589843:UFC589844 UOY589843:UOY589844 UYU589843:UYU589844 VIQ589843:VIQ589844 VSM589843:VSM589844 WCI589843:WCI589844 WME589843:WME589844 WWA589843:WWA589844 Z720915:Z720916 JO655379:JO655380 TK655379:TK655380 ADG655379:ADG655380 ANC655379:ANC655380 AWY655379:AWY655380 BGU655379:BGU655380 BQQ655379:BQQ655380 CAM655379:CAM655380 CKI655379:CKI655380 CUE655379:CUE655380 DEA655379:DEA655380 DNW655379:DNW655380 DXS655379:DXS655380 EHO655379:EHO655380 ERK655379:ERK655380 FBG655379:FBG655380 FLC655379:FLC655380 FUY655379:FUY655380 GEU655379:GEU655380 GOQ655379:GOQ655380 GYM655379:GYM655380 HII655379:HII655380 HSE655379:HSE655380 ICA655379:ICA655380 ILW655379:ILW655380 IVS655379:IVS655380 JFO655379:JFO655380 JPK655379:JPK655380 JZG655379:JZG655380 KJC655379:KJC655380 KSY655379:KSY655380 LCU655379:LCU655380 LMQ655379:LMQ655380 LWM655379:LWM655380 MGI655379:MGI655380 MQE655379:MQE655380 NAA655379:NAA655380 NJW655379:NJW655380 NTS655379:NTS655380 ODO655379:ODO655380 ONK655379:ONK655380 OXG655379:OXG655380 PHC655379:PHC655380 PQY655379:PQY655380 QAU655379:QAU655380 QKQ655379:QKQ655380 QUM655379:QUM655380 REI655379:REI655380 ROE655379:ROE655380 RYA655379:RYA655380 SHW655379:SHW655380 SRS655379:SRS655380 TBO655379:TBO655380 TLK655379:TLK655380 TVG655379:TVG655380 UFC655379:UFC655380 UOY655379:UOY655380 UYU655379:UYU655380 VIQ655379:VIQ655380 VSM655379:VSM655380 WCI655379:WCI655380 WME655379:WME655380 WWA655379:WWA655380 Z786451:Z786452 JO720915:JO720916 TK720915:TK720916 ADG720915:ADG720916 ANC720915:ANC720916 AWY720915:AWY720916 BGU720915:BGU720916 BQQ720915:BQQ720916 CAM720915:CAM720916 CKI720915:CKI720916 CUE720915:CUE720916 DEA720915:DEA720916 DNW720915:DNW720916 DXS720915:DXS720916 EHO720915:EHO720916 ERK720915:ERK720916 FBG720915:FBG720916 FLC720915:FLC720916 FUY720915:FUY720916 GEU720915:GEU720916 GOQ720915:GOQ720916 GYM720915:GYM720916 HII720915:HII720916 HSE720915:HSE720916 ICA720915:ICA720916 ILW720915:ILW720916 IVS720915:IVS720916 JFO720915:JFO720916 JPK720915:JPK720916 JZG720915:JZG720916 KJC720915:KJC720916 KSY720915:KSY720916 LCU720915:LCU720916 LMQ720915:LMQ720916 LWM720915:LWM720916 MGI720915:MGI720916 MQE720915:MQE720916 NAA720915:NAA720916 NJW720915:NJW720916 NTS720915:NTS720916 ODO720915:ODO720916 ONK720915:ONK720916 OXG720915:OXG720916 PHC720915:PHC720916 PQY720915:PQY720916 QAU720915:QAU720916 QKQ720915:QKQ720916 QUM720915:QUM720916 REI720915:REI720916 ROE720915:ROE720916 RYA720915:RYA720916 SHW720915:SHW720916 SRS720915:SRS720916 TBO720915:TBO720916 TLK720915:TLK720916 TVG720915:TVG720916 UFC720915:UFC720916 UOY720915:UOY720916 UYU720915:UYU720916 VIQ720915:VIQ720916 VSM720915:VSM720916 WCI720915:WCI720916 WME720915:WME720916 WWA720915:WWA720916 Z851987:Z851988 JO786451:JO786452 TK786451:TK786452 ADG786451:ADG786452 ANC786451:ANC786452 AWY786451:AWY786452 BGU786451:BGU786452 BQQ786451:BQQ786452 CAM786451:CAM786452 CKI786451:CKI786452 CUE786451:CUE786452 DEA786451:DEA786452 DNW786451:DNW786452 DXS786451:DXS786452 EHO786451:EHO786452 ERK786451:ERK786452 FBG786451:FBG786452 FLC786451:FLC786452 FUY786451:FUY786452 GEU786451:GEU786452 GOQ786451:GOQ786452 GYM786451:GYM786452 HII786451:HII786452 HSE786451:HSE786452 ICA786451:ICA786452 ILW786451:ILW786452 IVS786451:IVS786452 JFO786451:JFO786452 JPK786451:JPK786452 JZG786451:JZG786452 KJC786451:KJC786452 KSY786451:KSY786452 LCU786451:LCU786452 LMQ786451:LMQ786452 LWM786451:LWM786452 MGI786451:MGI786452 MQE786451:MQE786452 NAA786451:NAA786452 NJW786451:NJW786452 NTS786451:NTS786452 ODO786451:ODO786452 ONK786451:ONK786452 OXG786451:OXG786452 PHC786451:PHC786452 PQY786451:PQY786452 QAU786451:QAU786452 QKQ786451:QKQ786452 QUM786451:QUM786452 REI786451:REI786452 ROE786451:ROE786452 RYA786451:RYA786452 SHW786451:SHW786452 SRS786451:SRS786452 TBO786451:TBO786452 TLK786451:TLK786452 TVG786451:TVG786452 UFC786451:UFC786452 UOY786451:UOY786452 UYU786451:UYU786452 VIQ786451:VIQ786452 VSM786451:VSM786452 WCI786451:WCI786452 WME786451:WME786452 WWA786451:WWA786452 Z917523:Z917524 JO851987:JO851988 TK851987:TK851988 ADG851987:ADG851988 ANC851987:ANC851988 AWY851987:AWY851988 BGU851987:BGU851988 BQQ851987:BQQ851988 CAM851987:CAM851988 CKI851987:CKI851988 CUE851987:CUE851988 DEA851987:DEA851988 DNW851987:DNW851988 DXS851987:DXS851988 EHO851987:EHO851988 ERK851987:ERK851988 FBG851987:FBG851988 FLC851987:FLC851988 FUY851987:FUY851988 GEU851987:GEU851988 GOQ851987:GOQ851988 GYM851987:GYM851988 HII851987:HII851988 HSE851987:HSE851988 ICA851987:ICA851988 ILW851987:ILW851988 IVS851987:IVS851988 JFO851987:JFO851988 JPK851987:JPK851988 JZG851987:JZG851988 KJC851987:KJC851988 KSY851987:KSY851988 LCU851987:LCU851988 LMQ851987:LMQ851988 LWM851987:LWM851988 MGI851987:MGI851988 MQE851987:MQE851988 NAA851987:NAA851988 NJW851987:NJW851988 NTS851987:NTS851988 ODO851987:ODO851988 ONK851987:ONK851988 OXG851987:OXG851988 PHC851987:PHC851988 PQY851987:PQY851988 QAU851987:QAU851988 QKQ851987:QKQ851988 QUM851987:QUM851988 REI851987:REI851988 ROE851987:ROE851988 RYA851987:RYA851988 SHW851987:SHW851988 SRS851987:SRS851988 TBO851987:TBO851988 TLK851987:TLK851988 TVG851987:TVG851988 UFC851987:UFC851988 UOY851987:UOY851988 UYU851987:UYU851988 VIQ851987:VIQ851988 VSM851987:VSM851988 WCI851987:WCI851988 WME851987:WME851988 WWA851987:WWA851988 Z983059:Z983060 JO917523:JO917524 TK917523:TK917524 ADG917523:ADG917524 ANC917523:ANC917524 AWY917523:AWY917524 BGU917523:BGU917524 BQQ917523:BQQ917524 CAM917523:CAM917524 CKI917523:CKI917524 CUE917523:CUE917524 DEA917523:DEA917524 DNW917523:DNW917524 DXS917523:DXS917524 EHO917523:EHO917524 ERK917523:ERK917524 FBG917523:FBG917524 FLC917523:FLC917524 FUY917523:FUY917524 GEU917523:GEU917524 GOQ917523:GOQ917524 GYM917523:GYM917524 HII917523:HII917524 HSE917523:HSE917524 ICA917523:ICA917524 ILW917523:ILW917524 IVS917523:IVS917524 JFO917523:JFO917524 JPK917523:JPK917524 JZG917523:JZG917524 KJC917523:KJC917524 KSY917523:KSY917524 LCU917523:LCU917524 LMQ917523:LMQ917524 LWM917523:LWM917524 MGI917523:MGI917524 MQE917523:MQE917524 NAA917523:NAA917524 NJW917523:NJW917524 NTS917523:NTS917524 ODO917523:ODO917524 ONK917523:ONK917524 OXG917523:OXG917524 PHC917523:PHC917524 PQY917523:PQY917524 QAU917523:QAU917524 QKQ917523:QKQ917524 QUM917523:QUM917524 REI917523:REI917524 ROE917523:ROE917524 RYA917523:RYA917524 SHW917523:SHW917524 SRS917523:SRS917524 TBO917523:TBO917524 TLK917523:TLK917524 TVG917523:TVG917524 UFC917523:UFC917524 UOY917523:UOY917524 UYU917523:UYU917524 VIQ917523:VIQ917524 VSM917523:VSM917524 WCI917523:WCI917524 WME917523:WME917524 WWA917523:WWA917524 JO983059:JO983060 TK983059:TK983060 ADG983059:ADG983060 ANC983059:ANC983060 AWY983059:AWY983060 BGU983059:BGU983060 BQQ983059:BQQ983060 CAM983059:CAM983060 CKI983059:CKI983060 CUE983059:CUE983060 DEA983059:DEA983060 DNW983059:DNW983060 DXS983059:DXS983060 EHO983059:EHO983060 ERK983059:ERK983060 FBG983059:FBG983060 FLC983059:FLC983060 FUY983059:FUY983060 GEU983059:GEU983060 GOQ983059:GOQ983060 GYM983059:GYM983060 HII983059:HII983060 HSE983059:HSE983060 ICA983059:ICA983060 ILW983059:ILW983060 IVS983059:IVS983060 JFO983059:JFO983060 JPK983059:JPK983060 JZG983059:JZG983060 KJC983059:KJC983060 KSY983059:KSY983060 LCU983059:LCU983060 LMQ983059:LMQ983060 LWM983059:LWM983060 MGI983059:MGI983060 MQE983059:MQE983060 NAA983059:NAA983060 NJW983059:NJW983060 NTS983059:NTS983060 ODO983059:ODO983060 ONK983059:ONK983060 OXG983059:OXG983060 PHC983059:PHC983060 PQY983059:PQY983060 QAU983059:QAU983060 QKQ983059:QKQ983060 QUM983059:QUM983060 REI983059:REI983060 ROE983059:ROE983060 RYA983059:RYA983060 SHW983059:SHW983060 SRS983059:SRS983060 TBO983059:TBO983060 TLK983059:TLK983060 TVG983059:TVG983060 UFC983059:UFC983060 UOY983059:UOY983060 UYU983059:UYU983060 VIQ983059:VIQ983060 VSM983059:VSM983060 WCI983059:WCI983060 WME983059:WME983060 Z65555:Z65556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WMC24:WMC25 WCG24:WCG25 VSK24:VSK25 VIO24:VIO25 UYS24:UYS25 UOW24:UOW25 UFA24:UFA25 TVE24:TVE25 TLI24:TLI25 TBM24:TBM25 SRQ24:SRQ25 SHU24:SHU25 RXY24:RXY25 ROC24:ROC25 REG24:REG25 QUK24:QUK25 QKO24:QKO25 QAS24:QAS25 PQW24:PQW25 PHA24:PHA25 OXE24:OXE25 ONI24:ONI25 ODM24:ODM25 NTQ24:NTQ25 NJU24:NJU25 MZY24:MZY25 MQC24:MQC25 MGG24:MGG25 LWK24:LWK25 LMO24:LMO25 LCS24:LCS25 KSW24:KSW25 KJA24:KJA25 JZE24:JZE25 JPI24:JPI25 JFM24:JFM25 IVQ24:IVQ25 ILU24:ILU25 IBY24:IBY25 HSC24:HSC25 HIG24:HIG25 GYK24:GYK25 GOO24:GOO25 GES24:GES25 FUW24:FUW25 FLA24:FLA25 FBE24:FBE25 ERI24:ERI25 EHM24:EHM25 DXQ24:DXQ25 DNU24:DNU25 DDY24:DDY25 CUC24:CUC25 CKG24:CKG25 CAK24:CAK25 BQO24:BQO25 BGS24:BGS25 AWW24:AWW25 ANA24:ANA25 ADE24:ADE25 TI24:TI25 JM24:JM25 WVY24:WVY25 JO24 Z24 X24:X25"/>
    <dataValidation type="textLength" operator="lessThanOrEqual" allowBlank="1" showInputMessage="1" showErrorMessage="1" errorTitle="Ошибка" error="Допускается ввод не более 900 символов!" prompt="Укажите поставщи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207</v>
      </c>
    </row>
    <row r="2" spans="1:20" ht="22.5">
      <c r="F2" s="1265" t="s">
        <v>470</v>
      </c>
      <c r="G2" s="1266"/>
      <c r="H2" s="1267"/>
      <c r="I2" s="406"/>
    </row>
    <row r="3" spans="1:20" ht="3" customHeight="1"/>
    <row r="4" spans="1:20" s="182" customFormat="1" ht="11.25">
      <c r="A4" s="205"/>
      <c r="B4" s="205"/>
      <c r="C4" s="205"/>
      <c r="D4" s="205"/>
      <c r="F4" s="1217" t="s">
        <v>444</v>
      </c>
      <c r="G4" s="1217"/>
      <c r="H4" s="1217"/>
      <c r="I4" s="1268" t="s">
        <v>445</v>
      </c>
      <c r="J4" s="205"/>
      <c r="K4" s="205"/>
      <c r="L4" s="205"/>
      <c r="M4" s="205"/>
      <c r="N4" s="205"/>
      <c r="O4" s="205"/>
      <c r="P4" s="205"/>
      <c r="Q4" s="205"/>
      <c r="R4" s="205"/>
      <c r="S4" s="205"/>
      <c r="T4" s="205"/>
    </row>
    <row r="5" spans="1:20" s="182" customFormat="1" ht="11.25" customHeight="1">
      <c r="A5" s="205"/>
      <c r="B5" s="205"/>
      <c r="C5" s="205"/>
      <c r="D5" s="205"/>
      <c r="F5" s="298" t="s">
        <v>90</v>
      </c>
      <c r="G5" s="313" t="s">
        <v>447</v>
      </c>
      <c r="H5" s="297" t="s">
        <v>438</v>
      </c>
      <c r="I5" s="1268"/>
      <c r="J5" s="205"/>
      <c r="K5" s="205"/>
      <c r="L5" s="205"/>
      <c r="M5" s="205"/>
      <c r="N5" s="205"/>
      <c r="O5" s="205"/>
      <c r="P5" s="205"/>
      <c r="Q5" s="205"/>
      <c r="R5" s="205"/>
      <c r="S5" s="205"/>
      <c r="T5" s="205"/>
    </row>
    <row r="6" spans="1:20" s="182" customFormat="1" ht="12" customHeight="1">
      <c r="A6" s="205"/>
      <c r="B6" s="205"/>
      <c r="C6" s="205"/>
      <c r="D6" s="205"/>
      <c r="F6" s="299" t="s">
        <v>91</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471</v>
      </c>
      <c r="H7" s="296" t="str">
        <f>IF(dateCh="","",dateCh)</f>
        <v>29.04.2019</v>
      </c>
      <c r="I7" s="188" t="s">
        <v>472</v>
      </c>
      <c r="J7" s="311"/>
      <c r="K7" s="205"/>
      <c r="L7" s="205"/>
      <c r="M7" s="205"/>
      <c r="N7" s="205"/>
      <c r="O7" s="205"/>
      <c r="P7" s="205"/>
      <c r="Q7" s="205"/>
      <c r="R7" s="205"/>
      <c r="S7" s="205"/>
      <c r="T7" s="205"/>
    </row>
    <row r="8" spans="1:20" s="182" customFormat="1" ht="45">
      <c r="A8" s="126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2.5">
      <c r="A9" s="126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2.5">
      <c r="A10" s="1269"/>
      <c r="B10" s="205"/>
      <c r="C10" s="205"/>
      <c r="D10" s="205"/>
      <c r="F10" s="312" t="str">
        <f>"4."&amp;mergeValue(A10)</f>
        <v>4.1</v>
      </c>
      <c r="G10" s="388" t="s">
        <v>475</v>
      </c>
      <c r="H10" s="297" t="s">
        <v>448</v>
      </c>
      <c r="I10" s="188"/>
      <c r="J10" s="311"/>
      <c r="K10" s="205"/>
      <c r="L10" s="205"/>
      <c r="M10" s="205"/>
      <c r="N10" s="205"/>
      <c r="O10" s="205"/>
      <c r="P10" s="205"/>
      <c r="Q10" s="205"/>
      <c r="R10" s="205"/>
      <c r="S10" s="205"/>
      <c r="T10" s="205"/>
    </row>
    <row r="11" spans="1:20" s="182" customFormat="1" ht="18.75">
      <c r="A11" s="1269"/>
      <c r="B11" s="1269">
        <v>1</v>
      </c>
      <c r="C11" s="320"/>
      <c r="D11" s="320"/>
      <c r="F11" s="312" t="str">
        <f>"4."&amp;mergeValue(A11) &amp;"."&amp;mergeValue(B11)</f>
        <v>4.1.1</v>
      </c>
      <c r="G11" s="303" t="s">
        <v>570</v>
      </c>
      <c r="H11" s="296" t="str">
        <f>IF(region_name="","",region_name)</f>
        <v>Ростовская область</v>
      </c>
      <c r="I11" s="188" t="s">
        <v>478</v>
      </c>
      <c r="J11" s="311"/>
      <c r="K11" s="205"/>
      <c r="L11" s="205"/>
      <c r="M11" s="205"/>
      <c r="N11" s="205"/>
      <c r="O11" s="205"/>
      <c r="P11" s="205"/>
      <c r="Q11" s="205"/>
      <c r="R11" s="205"/>
      <c r="S11" s="205"/>
      <c r="T11" s="205"/>
    </row>
    <row r="12" spans="1:20" s="182" customFormat="1" ht="22.5">
      <c r="A12" s="1269"/>
      <c r="B12" s="1269"/>
      <c r="C12" s="126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9" customHeight="1">
      <c r="A13" s="1269"/>
      <c r="B13" s="1269"/>
      <c r="C13" s="1269"/>
      <c r="D13" s="320">
        <v>1</v>
      </c>
      <c r="F13" s="312" t="str">
        <f>"4."&amp;mergeValue(A13) &amp;"."&amp;mergeValue(B13)&amp;"."&amp;mergeValue(C13)&amp;"."&amp;mergeValue(D13)</f>
        <v>4.1.1.1.1</v>
      </c>
      <c r="G13" s="391" t="s">
        <v>477</v>
      </c>
      <c r="H13" s="296"/>
      <c r="I13" s="1270" t="s">
        <v>569</v>
      </c>
      <c r="J13" s="311"/>
      <c r="K13" s="205"/>
      <c r="L13" s="205"/>
      <c r="M13" s="205"/>
      <c r="N13" s="205"/>
      <c r="O13" s="205"/>
      <c r="P13" s="205"/>
      <c r="Q13" s="205"/>
      <c r="R13" s="205"/>
      <c r="S13" s="205"/>
      <c r="T13" s="205"/>
    </row>
    <row r="14" spans="1:20" s="182" customFormat="1" ht="18.75">
      <c r="A14" s="1269"/>
      <c r="B14" s="1269"/>
      <c r="C14" s="1269"/>
      <c r="D14" s="320"/>
      <c r="F14" s="314"/>
      <c r="G14" s="143" t="s">
        <v>4</v>
      </c>
      <c r="H14" s="319"/>
      <c r="I14" s="1270"/>
      <c r="J14" s="311"/>
      <c r="K14" s="205"/>
      <c r="L14" s="205"/>
      <c r="M14" s="205"/>
      <c r="N14" s="205"/>
      <c r="O14" s="205"/>
      <c r="P14" s="205"/>
      <c r="Q14" s="205"/>
      <c r="R14" s="205"/>
      <c r="S14" s="205"/>
      <c r="T14" s="205"/>
    </row>
    <row r="15" spans="1:20" s="182" customFormat="1" ht="18.75">
      <c r="A15" s="1269"/>
      <c r="B15" s="1269"/>
      <c r="C15" s="320"/>
      <c r="D15" s="320"/>
      <c r="F15" s="314"/>
      <c r="G15" s="142" t="s">
        <v>400</v>
      </c>
      <c r="H15" s="315"/>
      <c r="I15" s="316"/>
      <c r="J15" s="311"/>
      <c r="K15" s="205"/>
      <c r="L15" s="205"/>
      <c r="M15" s="205"/>
      <c r="N15" s="205"/>
      <c r="O15" s="205"/>
      <c r="P15" s="205"/>
      <c r="Q15" s="205"/>
      <c r="R15" s="205"/>
      <c r="S15" s="205"/>
      <c r="T15" s="205"/>
    </row>
    <row r="16" spans="1:20" s="182" customFormat="1" ht="18.75">
      <c r="A16" s="1269"/>
      <c r="B16" s="205"/>
      <c r="C16" s="205"/>
      <c r="D16" s="205"/>
      <c r="F16" s="314"/>
      <c r="G16" s="148" t="s">
        <v>483</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3" customHeight="1">
      <c r="A18" s="306"/>
      <c r="B18" s="306"/>
      <c r="C18" s="306"/>
      <c r="D18" s="306"/>
      <c r="F18" s="304"/>
      <c r="G18" s="389"/>
      <c r="H18" s="390"/>
      <c r="I18" s="217"/>
      <c r="J18" s="306"/>
      <c r="K18" s="306"/>
      <c r="L18" s="306"/>
      <c r="M18" s="306"/>
      <c r="N18" s="306"/>
      <c r="O18" s="306"/>
      <c r="P18" s="306"/>
      <c r="Q18" s="306"/>
      <c r="R18" s="306"/>
      <c r="S18" s="306"/>
      <c r="T18" s="306"/>
    </row>
    <row r="19" spans="1:20" s="305" customFormat="1" ht="15" customHeight="1">
      <c r="A19" s="306"/>
      <c r="B19" s="306"/>
      <c r="C19" s="306"/>
      <c r="D19" s="306"/>
      <c r="F19" s="304"/>
      <c r="G19" s="1264" t="s">
        <v>571</v>
      </c>
      <c r="H19" s="126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8" hidden="1" customWidth="1"/>
    <col min="7" max="8" width="7" style="474"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8"/>
    <col min="36" max="36" width="13.42578125" style="468" customWidth="1"/>
    <col min="37" max="37" width="10.5703125" style="468"/>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286" t="s">
        <v>744</v>
      </c>
      <c r="M5" s="1286"/>
      <c r="N5" s="1286"/>
      <c r="O5" s="1286"/>
      <c r="P5" s="1286"/>
      <c r="Q5" s="1286"/>
      <c r="R5" s="1286"/>
      <c r="S5" s="1286"/>
      <c r="T5" s="1286"/>
      <c r="U5" s="546"/>
      <c r="V5" s="546"/>
      <c r="W5" s="491"/>
      <c r="X5" s="491"/>
      <c r="Y5" s="552"/>
      <c r="Z5" s="552"/>
      <c r="AA5" s="552"/>
      <c r="AB5" s="552"/>
      <c r="AC5" s="552"/>
      <c r="AD5" s="552"/>
      <c r="AE5" s="465"/>
    </row>
    <row r="6" spans="1:37" ht="3" customHeight="1">
      <c r="J6" s="450"/>
      <c r="K6" s="450"/>
      <c r="L6" s="446"/>
      <c r="M6" s="446"/>
      <c r="N6" s="446"/>
      <c r="O6" s="449"/>
      <c r="P6" s="449"/>
      <c r="Q6" s="449"/>
      <c r="R6" s="449"/>
      <c r="S6" s="449"/>
      <c r="T6" s="449"/>
      <c r="U6" s="446"/>
    </row>
    <row r="7" spans="1:37"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37" s="460" customFormat="1" ht="18.75">
      <c r="A8" s="473"/>
      <c r="B8" s="473"/>
      <c r="C8" s="473"/>
      <c r="D8" s="473"/>
      <c r="E8" s="473"/>
      <c r="F8" s="473"/>
      <c r="G8" s="473"/>
      <c r="H8" s="473"/>
      <c r="L8" s="467"/>
      <c r="M8" s="1151" t="str">
        <f>"Дата подачи заявления об "&amp;IF(datePr_ch="","утверждении","изменении") &amp; " тарифов"</f>
        <v>Дата подачи заявления об утверждении тарифов</v>
      </c>
      <c r="N8" s="1293" t="str">
        <f>IF(datePr_ch="",IF(datePr="","",datePr),datePr_ch)</f>
        <v>25.04.2019</v>
      </c>
      <c r="O8" s="1293"/>
      <c r="P8" s="1293"/>
      <c r="Q8" s="1293"/>
      <c r="R8" s="1293"/>
      <c r="S8" s="1293"/>
      <c r="T8" s="1293"/>
      <c r="U8" s="633"/>
      <c r="V8" s="537"/>
      <c r="W8" s="537"/>
      <c r="X8" s="537"/>
      <c r="Y8" s="537"/>
      <c r="Z8" s="537"/>
      <c r="AA8" s="537"/>
      <c r="AH8" s="473"/>
      <c r="AI8" s="473"/>
      <c r="AJ8" s="473"/>
      <c r="AK8" s="473"/>
    </row>
    <row r="9" spans="1:37" s="460" customFormat="1" ht="18.75">
      <c r="A9" s="473"/>
      <c r="B9" s="473"/>
      <c r="C9" s="473"/>
      <c r="D9" s="473"/>
      <c r="E9" s="473"/>
      <c r="F9" s="473"/>
      <c r="G9" s="473"/>
      <c r="H9" s="473"/>
      <c r="L9" s="520"/>
      <c r="M9" s="1151" t="str">
        <f>"Номер подачи заявления об "&amp;IF(numberPr_ch="","утверждении","изменении") &amp; " тарифов"</f>
        <v>Номер подачи заявления об утверждении тарифов</v>
      </c>
      <c r="N9" s="1293" t="str">
        <f>IF(numberPr_ch="",IF(numberPr="","",numberPr),numberPr_ch)</f>
        <v>40/1.02-740</v>
      </c>
      <c r="O9" s="1293"/>
      <c r="P9" s="1293"/>
      <c r="Q9" s="1293"/>
      <c r="R9" s="1293"/>
      <c r="S9" s="1293"/>
      <c r="T9" s="1293"/>
      <c r="U9" s="633"/>
      <c r="V9" s="537"/>
      <c r="W9" s="537"/>
      <c r="X9" s="537"/>
      <c r="Y9" s="537"/>
      <c r="Z9" s="537"/>
      <c r="AA9" s="537"/>
      <c r="AH9" s="473"/>
      <c r="AI9" s="473"/>
      <c r="AJ9" s="473"/>
      <c r="AK9" s="473"/>
    </row>
    <row r="10" spans="1:37"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37" s="733" customFormat="1" ht="18.75" hidden="1">
      <c r="A11" s="734"/>
      <c r="B11" s="734"/>
      <c r="C11" s="734"/>
      <c r="D11" s="734"/>
      <c r="E11" s="734"/>
      <c r="F11" s="734"/>
      <c r="G11" s="734"/>
      <c r="H11" s="734"/>
      <c r="L11" s="722"/>
      <c r="M11" s="711"/>
      <c r="N11" s="710"/>
      <c r="O11" s="710"/>
      <c r="P11" s="710"/>
      <c r="Q11" s="710"/>
      <c r="R11" s="710"/>
      <c r="S11" s="710"/>
      <c r="T11" s="710"/>
      <c r="U11" s="633"/>
      <c r="Z11" s="732" t="s">
        <v>635</v>
      </c>
      <c r="AA11" s="732" t="s">
        <v>636</v>
      </c>
      <c r="AH11" s="734"/>
      <c r="AI11" s="734"/>
      <c r="AJ11" s="734"/>
      <c r="AK11" s="734"/>
    </row>
    <row r="12" spans="1:37" s="460" customFormat="1" ht="11.25" hidden="1">
      <c r="A12" s="473"/>
      <c r="B12" s="473"/>
      <c r="C12" s="473"/>
      <c r="D12" s="473"/>
      <c r="E12" s="473"/>
      <c r="F12" s="473"/>
      <c r="G12" s="473"/>
      <c r="H12" s="473"/>
      <c r="L12" s="1287"/>
      <c r="M12" s="1287"/>
      <c r="N12" s="534"/>
      <c r="O12" s="1319"/>
      <c r="P12" s="1319"/>
      <c r="Q12" s="1319"/>
      <c r="R12" s="1319"/>
      <c r="S12" s="1319"/>
      <c r="T12" s="1319"/>
      <c r="U12" s="455"/>
      <c r="AE12" s="471" t="s">
        <v>370</v>
      </c>
      <c r="AH12" s="473"/>
      <c r="AI12" s="473"/>
      <c r="AJ12" s="473"/>
      <c r="AK12" s="473"/>
    </row>
    <row r="13" spans="1:37">
      <c r="J13" s="450"/>
      <c r="K13" s="450"/>
      <c r="L13" s="446"/>
      <c r="M13" s="446"/>
      <c r="N13" s="446"/>
      <c r="O13" s="1313"/>
      <c r="P13" s="1313"/>
      <c r="Q13" s="1313"/>
      <c r="R13" s="1313"/>
      <c r="S13" s="1313"/>
      <c r="T13" s="1313"/>
      <c r="U13" s="566"/>
      <c r="Z13" s="1313"/>
      <c r="AA13" s="1313"/>
      <c r="AB13" s="1313"/>
      <c r="AC13" s="1313"/>
      <c r="AD13" s="1313"/>
      <c r="AE13" s="1313"/>
    </row>
    <row r="14" spans="1:37">
      <c r="J14" s="450"/>
      <c r="K14" s="450"/>
      <c r="L14" s="1217" t="s">
        <v>444</v>
      </c>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t="s">
        <v>445</v>
      </c>
    </row>
    <row r="15" spans="1:37" ht="14.25" customHeight="1">
      <c r="J15" s="450"/>
      <c r="K15" s="450"/>
      <c r="L15" s="1300" t="s">
        <v>90</v>
      </c>
      <c r="M15" s="1300" t="s">
        <v>618</v>
      </c>
      <c r="N15" s="1325" t="s">
        <v>597</v>
      </c>
      <c r="O15" s="1325"/>
      <c r="P15" s="1325"/>
      <c r="Q15" s="1325"/>
      <c r="R15" s="1325" t="s">
        <v>598</v>
      </c>
      <c r="S15" s="1325"/>
      <c r="T15" s="1325"/>
      <c r="U15" s="1325"/>
      <c r="V15" s="1325" t="s">
        <v>599</v>
      </c>
      <c r="W15" s="1325"/>
      <c r="X15" s="1325"/>
      <c r="Y15" s="1325"/>
      <c r="Z15" s="1300" t="s">
        <v>604</v>
      </c>
      <c r="AA15" s="1300"/>
      <c r="AB15" s="1300"/>
      <c r="AC15" s="1300"/>
      <c r="AD15" s="1300"/>
      <c r="AE15" s="1300" t="s">
        <v>338</v>
      </c>
      <c r="AF15" s="1312" t="s">
        <v>273</v>
      </c>
      <c r="AG15" s="1217"/>
    </row>
    <row r="16" spans="1:37" s="491" customFormat="1" ht="27.75" customHeight="1">
      <c r="A16" s="552"/>
      <c r="B16" s="552"/>
      <c r="C16" s="552"/>
      <c r="D16" s="552"/>
      <c r="E16" s="552"/>
      <c r="F16" s="552"/>
      <c r="G16" s="558"/>
      <c r="H16" s="558"/>
      <c r="I16" s="499"/>
      <c r="J16" s="497"/>
      <c r="K16" s="497"/>
      <c r="L16" s="1300"/>
      <c r="M16" s="1300"/>
      <c r="N16" s="1325"/>
      <c r="O16" s="1325"/>
      <c r="P16" s="1325"/>
      <c r="Q16" s="1325"/>
      <c r="R16" s="1325"/>
      <c r="S16" s="1325"/>
      <c r="T16" s="1325"/>
      <c r="U16" s="1325"/>
      <c r="V16" s="1325"/>
      <c r="W16" s="1325"/>
      <c r="X16" s="1325"/>
      <c r="Y16" s="1325"/>
      <c r="Z16" s="1217" t="s">
        <v>621</v>
      </c>
      <c r="AA16" s="1217"/>
      <c r="AB16" s="1217" t="s">
        <v>615</v>
      </c>
      <c r="AC16" s="1217"/>
      <c r="AD16" s="1217"/>
      <c r="AE16" s="1300"/>
      <c r="AF16" s="1312"/>
      <c r="AG16" s="1217"/>
      <c r="AH16" s="552"/>
      <c r="AI16" s="552"/>
      <c r="AJ16" s="552"/>
      <c r="AK16" s="552"/>
    </row>
    <row r="17" spans="1:37" ht="14.25" customHeight="1">
      <c r="J17" s="450"/>
      <c r="K17" s="450"/>
      <c r="L17" s="1300"/>
      <c r="M17" s="1300"/>
      <c r="N17" s="1325"/>
      <c r="O17" s="1325"/>
      <c r="P17" s="1325"/>
      <c r="Q17" s="1325"/>
      <c r="R17" s="1325"/>
      <c r="S17" s="1325"/>
      <c r="T17" s="1325"/>
      <c r="U17" s="1325"/>
      <c r="V17" s="1325"/>
      <c r="W17" s="1325"/>
      <c r="X17" s="1325"/>
      <c r="Y17" s="1325"/>
      <c r="Z17" s="502" t="s">
        <v>619</v>
      </c>
      <c r="AA17" s="502" t="s">
        <v>620</v>
      </c>
      <c r="AB17" s="504" t="s">
        <v>272</v>
      </c>
      <c r="AC17" s="1320" t="s">
        <v>271</v>
      </c>
      <c r="AD17" s="1320"/>
      <c r="AE17" s="1300"/>
      <c r="AF17" s="1312"/>
      <c r="AG17" s="1217"/>
    </row>
    <row r="18" spans="1:37">
      <c r="J18" s="450"/>
      <c r="K18" s="458">
        <v>1</v>
      </c>
      <c r="L18" s="447" t="s">
        <v>91</v>
      </c>
      <c r="M18" s="447" t="s">
        <v>47</v>
      </c>
      <c r="N18" s="1326">
        <f ca="1">OFFSET(N18,0,-1)+1</f>
        <v>3</v>
      </c>
      <c r="O18" s="1326"/>
      <c r="P18" s="1326"/>
      <c r="Q18" s="1326"/>
      <c r="R18" s="1326">
        <f ca="1">OFFSET(N18,0,0)+1</f>
        <v>4</v>
      </c>
      <c r="S18" s="1326"/>
      <c r="T18" s="1326"/>
      <c r="U18" s="1326"/>
      <c r="V18" s="638"/>
      <c r="W18" s="638"/>
      <c r="X18" s="638"/>
      <c r="Y18" s="639">
        <f ca="1">OFFSET(R18,0,0)+1</f>
        <v>5</v>
      </c>
      <c r="Z18" s="456">
        <f ca="1">OFFSET(Z18,0,-1)+1</f>
        <v>6</v>
      </c>
      <c r="AA18" s="456">
        <f ca="1">OFFSET(AA18,0,-1)+1</f>
        <v>7</v>
      </c>
      <c r="AB18" s="456">
        <f ca="1">OFFSET(AB18,0,-1)+1</f>
        <v>8</v>
      </c>
      <c r="AC18" s="1326">
        <f ca="1">OFFSET(AC18,0,-1)+1</f>
        <v>9</v>
      </c>
      <c r="AD18" s="1326"/>
      <c r="AE18" s="456">
        <f ca="1">OFFSET(AE18,0,-2)+1</f>
        <v>10</v>
      </c>
      <c r="AF18" s="491"/>
      <c r="AG18" s="456">
        <f ca="1">OFFSET(AG18,0,-2)+1</f>
        <v>11</v>
      </c>
    </row>
    <row r="19" spans="1:37" ht="22.5">
      <c r="A19" s="1271">
        <v>1</v>
      </c>
      <c r="B19" s="961"/>
      <c r="C19" s="961"/>
      <c r="D19" s="961"/>
      <c r="E19" s="961"/>
      <c r="F19" s="954"/>
      <c r="G19" s="960"/>
      <c r="H19" s="960"/>
      <c r="I19" s="942"/>
      <c r="J19" s="941"/>
      <c r="K19" s="941"/>
      <c r="L19" s="560">
        <f>mergeValue(A19)</f>
        <v>1</v>
      </c>
      <c r="M19" s="608" t="s">
        <v>19</v>
      </c>
      <c r="N19" s="1327"/>
      <c r="O19" s="1327"/>
      <c r="P19" s="1327"/>
      <c r="Q19" s="1327"/>
      <c r="R19" s="1327"/>
      <c r="S19" s="1327"/>
      <c r="T19" s="1327"/>
      <c r="U19" s="1327"/>
      <c r="V19" s="1327"/>
      <c r="W19" s="1327"/>
      <c r="X19" s="1327"/>
      <c r="Y19" s="1327"/>
      <c r="Z19" s="1327"/>
      <c r="AA19" s="1327"/>
      <c r="AB19" s="1327"/>
      <c r="AC19" s="1327"/>
      <c r="AD19" s="1327"/>
      <c r="AE19" s="1327"/>
      <c r="AF19" s="1327"/>
      <c r="AG19" s="548" t="s">
        <v>718</v>
      </c>
    </row>
    <row r="20" spans="1:37" ht="22.5">
      <c r="A20" s="1271"/>
      <c r="B20" s="1271">
        <v>1</v>
      </c>
      <c r="C20" s="961"/>
      <c r="D20" s="961"/>
      <c r="E20" s="961"/>
      <c r="F20" s="954"/>
      <c r="G20" s="963"/>
      <c r="H20" s="964"/>
      <c r="I20" s="943"/>
      <c r="J20" s="938"/>
      <c r="K20" s="936"/>
      <c r="L20" s="560" t="str">
        <f>mergeValue(A20) &amp;"."&amp; mergeValue(B20)</f>
        <v>1.1</v>
      </c>
      <c r="M20" s="514" t="s">
        <v>15</v>
      </c>
      <c r="N20" s="1328"/>
      <c r="O20" s="1328"/>
      <c r="P20" s="1328"/>
      <c r="Q20" s="1328"/>
      <c r="R20" s="1328"/>
      <c r="S20" s="1328"/>
      <c r="T20" s="1328"/>
      <c r="U20" s="1328"/>
      <c r="V20" s="1328"/>
      <c r="W20" s="1328"/>
      <c r="X20" s="1328"/>
      <c r="Y20" s="1328"/>
      <c r="Z20" s="1328"/>
      <c r="AA20" s="1328"/>
      <c r="AB20" s="1328"/>
      <c r="AC20" s="1328"/>
      <c r="AD20" s="1328"/>
      <c r="AE20" s="1328"/>
      <c r="AF20" s="1328"/>
      <c r="AG20" s="548" t="s">
        <v>459</v>
      </c>
    </row>
    <row r="21" spans="1:37" ht="22.5">
      <c r="A21" s="1271"/>
      <c r="B21" s="1271"/>
      <c r="C21" s="1271">
        <v>1</v>
      </c>
      <c r="D21" s="961"/>
      <c r="E21" s="961"/>
      <c r="F21" s="954"/>
      <c r="G21" s="963"/>
      <c r="H21" s="964"/>
      <c r="I21" s="943"/>
      <c r="J21" s="938"/>
      <c r="K21" s="936"/>
      <c r="L21" s="560" t="str">
        <f>mergeValue(A21) &amp;"."&amp; mergeValue(B21)&amp;"."&amp; mergeValue(C21)</f>
        <v>1.1.1</v>
      </c>
      <c r="M21" s="515" t="s">
        <v>7</v>
      </c>
      <c r="N21" s="1328"/>
      <c r="O21" s="1328"/>
      <c r="P21" s="1328"/>
      <c r="Q21" s="1328"/>
      <c r="R21" s="1328"/>
      <c r="S21" s="1328"/>
      <c r="T21" s="1328"/>
      <c r="U21" s="1328"/>
      <c r="V21" s="1328"/>
      <c r="W21" s="1328"/>
      <c r="X21" s="1328"/>
      <c r="Y21" s="1328"/>
      <c r="Z21" s="1328"/>
      <c r="AA21" s="1328"/>
      <c r="AB21" s="1328"/>
      <c r="AC21" s="1328"/>
      <c r="AD21" s="1328"/>
      <c r="AE21" s="1328"/>
      <c r="AF21" s="1328"/>
      <c r="AG21" s="548" t="s">
        <v>600</v>
      </c>
    </row>
    <row r="22" spans="1:37" ht="15" customHeight="1">
      <c r="A22" s="1271"/>
      <c r="B22" s="1271"/>
      <c r="C22" s="1271"/>
      <c r="D22" s="1271">
        <v>1</v>
      </c>
      <c r="E22" s="961"/>
      <c r="F22" s="954"/>
      <c r="G22" s="963"/>
      <c r="H22" s="964"/>
      <c r="I22" s="943"/>
      <c r="J22" s="938"/>
      <c r="K22" s="936"/>
      <c r="L22" s="560" t="str">
        <f>mergeValue(A22) &amp;"."&amp; mergeValue(B22)&amp;"."&amp; mergeValue(C22)&amp;"."&amp; mergeValue(D22)</f>
        <v>1.1.1.1</v>
      </c>
      <c r="M22" s="516" t="s">
        <v>21</v>
      </c>
      <c r="N22" s="1328"/>
      <c r="O22" s="1328"/>
      <c r="P22" s="1328"/>
      <c r="Q22" s="1328"/>
      <c r="R22" s="1328"/>
      <c r="S22" s="1328"/>
      <c r="T22" s="1328"/>
      <c r="U22" s="1328"/>
      <c r="V22" s="1328"/>
      <c r="W22" s="1328"/>
      <c r="X22" s="1328"/>
      <c r="Y22" s="1328"/>
      <c r="Z22" s="1328"/>
      <c r="AA22" s="1328"/>
      <c r="AB22" s="1328"/>
      <c r="AC22" s="1328"/>
      <c r="AD22" s="1328"/>
      <c r="AE22" s="1328"/>
      <c r="AF22" s="1328"/>
      <c r="AG22" s="548" t="s">
        <v>623</v>
      </c>
    </row>
    <row r="23" spans="1:37" ht="20.100000000000001" customHeight="1">
      <c r="A23" s="1271"/>
      <c r="B23" s="1271"/>
      <c r="C23" s="1271"/>
      <c r="D23" s="1271"/>
      <c r="E23" s="1271">
        <v>1</v>
      </c>
      <c r="F23" s="954"/>
      <c r="G23" s="963"/>
      <c r="H23" s="964"/>
      <c r="I23" s="965"/>
      <c r="J23" s="955"/>
      <c r="K23" s="1216"/>
      <c r="L23" s="1331" t="str">
        <f>mergeValue(A23) &amp;"."&amp; mergeValue(B23)&amp;"."&amp; mergeValue(C23)&amp;"."&amp; mergeValue(D23)&amp;"."&amp; mergeValue(E23)</f>
        <v>1.1.1.1.1</v>
      </c>
      <c r="M23" s="1332"/>
      <c r="N23" s="1279" t="s">
        <v>83</v>
      </c>
      <c r="O23" s="1338"/>
      <c r="P23" s="1336">
        <v>1</v>
      </c>
      <c r="Q23" s="1329"/>
      <c r="R23" s="1279" t="s">
        <v>83</v>
      </c>
      <c r="S23" s="1338"/>
      <c r="T23" s="1336">
        <v>1</v>
      </c>
      <c r="U23" s="1329"/>
      <c r="V23" s="1279" t="s">
        <v>83</v>
      </c>
      <c r="W23" s="529"/>
      <c r="X23" s="507">
        <v>1</v>
      </c>
      <c r="Y23" s="1035"/>
      <c r="Z23" s="636"/>
      <c r="AA23" s="636"/>
      <c r="AB23" s="1277"/>
      <c r="AC23" s="1279" t="s">
        <v>82</v>
      </c>
      <c r="AD23" s="1277"/>
      <c r="AE23" s="1279" t="s">
        <v>83</v>
      </c>
      <c r="AF23" s="545"/>
      <c r="AG23" s="1333" t="s">
        <v>622</v>
      </c>
      <c r="AH23" s="468" t="str">
        <f>strCheckDate(Z24:AF24)</f>
        <v/>
      </c>
      <c r="AI23" s="472" t="str">
        <f>IF(AND(COUNTIF(AJ18:AJ27,AJ23)&gt;1,AJ23&lt;&gt;""),"ErrUnique:HasDoubleConn","")</f>
        <v/>
      </c>
      <c r="AJ23" s="472"/>
      <c r="AK23" s="472"/>
    </row>
    <row r="24" spans="1:37" ht="20.100000000000001" customHeight="1">
      <c r="A24" s="1271"/>
      <c r="B24" s="1271"/>
      <c r="C24" s="1271"/>
      <c r="D24" s="1271"/>
      <c r="E24" s="1271"/>
      <c r="F24" s="954"/>
      <c r="G24" s="963"/>
      <c r="H24" s="964"/>
      <c r="I24" s="965"/>
      <c r="J24" s="955"/>
      <c r="K24" s="1216"/>
      <c r="L24" s="1331"/>
      <c r="M24" s="1332"/>
      <c r="N24" s="1279"/>
      <c r="O24" s="1338"/>
      <c r="P24" s="1336"/>
      <c r="Q24" s="1337"/>
      <c r="R24" s="1279"/>
      <c r="S24" s="1338"/>
      <c r="T24" s="1336"/>
      <c r="U24" s="1330"/>
      <c r="V24" s="1279"/>
      <c r="W24" s="568"/>
      <c r="X24" s="533"/>
      <c r="Y24" s="533"/>
      <c r="Z24" s="539"/>
      <c r="AA24" s="570" t="str">
        <f>AB23 &amp; "-" &amp; AD23</f>
        <v>-</v>
      </c>
      <c r="AB24" s="1278"/>
      <c r="AC24" s="1279"/>
      <c r="AD24" s="1278"/>
      <c r="AE24" s="1279"/>
      <c r="AF24" s="637"/>
      <c r="AG24" s="1334"/>
      <c r="AI24" s="472"/>
      <c r="AJ24" s="472"/>
      <c r="AK24" s="472"/>
    </row>
    <row r="25" spans="1:37" ht="20.100000000000001" customHeight="1">
      <c r="A25" s="1271"/>
      <c r="B25" s="1271"/>
      <c r="C25" s="1271"/>
      <c r="D25" s="1271"/>
      <c r="E25" s="1271"/>
      <c r="F25" s="954"/>
      <c r="G25" s="963"/>
      <c r="H25" s="964"/>
      <c r="I25" s="965"/>
      <c r="J25" s="955"/>
      <c r="K25" s="1216"/>
      <c r="L25" s="1331"/>
      <c r="M25" s="1332"/>
      <c r="N25" s="1279"/>
      <c r="O25" s="1338"/>
      <c r="P25" s="1336"/>
      <c r="Q25" s="1330"/>
      <c r="R25" s="1279"/>
      <c r="S25" s="569"/>
      <c r="T25" s="526"/>
      <c r="U25" s="533"/>
      <c r="V25" s="538"/>
      <c r="W25" s="538"/>
      <c r="X25" s="538"/>
      <c r="Y25" s="538"/>
      <c r="Z25" s="539"/>
      <c r="AA25" s="539"/>
      <c r="AB25" s="540"/>
      <c r="AC25" s="532"/>
      <c r="AD25" s="532"/>
      <c r="AE25" s="540"/>
      <c r="AF25" s="532"/>
      <c r="AG25" s="1334"/>
      <c r="AI25" s="472"/>
      <c r="AJ25" s="472"/>
      <c r="AK25" s="472"/>
    </row>
    <row r="26" spans="1:37" ht="20.100000000000001" customHeight="1">
      <c r="A26" s="1271"/>
      <c r="B26" s="1271"/>
      <c r="C26" s="1271"/>
      <c r="D26" s="1271"/>
      <c r="E26" s="1271"/>
      <c r="F26" s="954"/>
      <c r="G26" s="963"/>
      <c r="H26" s="964"/>
      <c r="I26" s="965"/>
      <c r="J26" s="955"/>
      <c r="K26" s="1216"/>
      <c r="L26" s="1331"/>
      <c r="M26" s="1332"/>
      <c r="N26" s="1279"/>
      <c r="O26" s="541"/>
      <c r="P26" s="543"/>
      <c r="Q26" s="542"/>
      <c r="R26" s="538"/>
      <c r="S26" s="538"/>
      <c r="T26" s="538"/>
      <c r="U26" s="538"/>
      <c r="V26" s="538"/>
      <c r="W26" s="538"/>
      <c r="X26" s="538"/>
      <c r="Y26" s="538"/>
      <c r="Z26" s="539"/>
      <c r="AA26" s="539"/>
      <c r="AB26" s="540"/>
      <c r="AC26" s="532"/>
      <c r="AD26" s="532"/>
      <c r="AE26" s="540"/>
      <c r="AF26" s="532"/>
      <c r="AG26" s="1334"/>
      <c r="AI26" s="472"/>
      <c r="AJ26" s="472"/>
      <c r="AK26" s="472"/>
    </row>
    <row r="27" spans="1:37" s="444" customFormat="1" ht="15" customHeight="1">
      <c r="A27" s="1271"/>
      <c r="B27" s="1271"/>
      <c r="C27" s="1271"/>
      <c r="D27" s="1271"/>
      <c r="E27" s="962"/>
      <c r="F27" s="956"/>
      <c r="G27" s="958"/>
      <c r="H27" s="956"/>
      <c r="I27" s="965"/>
      <c r="J27" s="955"/>
      <c r="K27" s="949"/>
      <c r="L27" s="506"/>
      <c r="M27" s="519" t="s">
        <v>5</v>
      </c>
      <c r="N27" s="519"/>
      <c r="O27" s="519"/>
      <c r="P27" s="519"/>
      <c r="Q27" s="519"/>
      <c r="R27" s="519"/>
      <c r="S27" s="519"/>
      <c r="T27" s="519"/>
      <c r="U27" s="519"/>
      <c r="V27" s="519"/>
      <c r="W27" s="519"/>
      <c r="X27" s="519"/>
      <c r="Y27" s="519"/>
      <c r="Z27" s="519"/>
      <c r="AA27" s="519"/>
      <c r="AB27" s="519"/>
      <c r="AC27" s="519"/>
      <c r="AD27" s="519"/>
      <c r="AE27" s="519"/>
      <c r="AF27" s="519"/>
      <c r="AG27" s="1335"/>
      <c r="AH27" s="469"/>
      <c r="AI27" s="469"/>
      <c r="AJ27" s="204"/>
      <c r="AK27" s="204"/>
    </row>
    <row r="28" spans="1:37" s="444" customFormat="1" ht="15" customHeight="1">
      <c r="A28" s="1271"/>
      <c r="B28" s="1271"/>
      <c r="C28" s="1271"/>
      <c r="D28" s="962"/>
      <c r="E28" s="962"/>
      <c r="F28" s="956"/>
      <c r="G28" s="963"/>
      <c r="H28" s="956"/>
      <c r="I28" s="949"/>
      <c r="J28" s="940"/>
      <c r="K28" s="949"/>
      <c r="L28" s="506"/>
      <c r="M28" s="518" t="s">
        <v>16</v>
      </c>
      <c r="N28" s="518"/>
      <c r="O28" s="518"/>
      <c r="P28" s="518"/>
      <c r="Q28" s="518"/>
      <c r="R28" s="518"/>
      <c r="S28" s="518"/>
      <c r="T28" s="518"/>
      <c r="U28" s="518"/>
      <c r="V28" s="518"/>
      <c r="W28" s="518"/>
      <c r="X28" s="518"/>
      <c r="Y28" s="518"/>
      <c r="Z28" s="518"/>
      <c r="AA28" s="518"/>
      <c r="AB28" s="518"/>
      <c r="AC28" s="518"/>
      <c r="AD28" s="518"/>
      <c r="AE28" s="518"/>
      <c r="AF28" s="532"/>
      <c r="AG28" s="528"/>
      <c r="AH28" s="469"/>
      <c r="AI28" s="469"/>
      <c r="AJ28" s="204"/>
      <c r="AK28" s="204"/>
    </row>
    <row r="29" spans="1:37" s="444" customFormat="1" ht="15" customHeight="1">
      <c r="A29" s="1271"/>
      <c r="B29" s="1271"/>
      <c r="C29" s="962"/>
      <c r="D29" s="962"/>
      <c r="E29" s="962"/>
      <c r="F29" s="956"/>
      <c r="G29" s="963"/>
      <c r="H29" s="956"/>
      <c r="I29" s="949"/>
      <c r="J29" s="940"/>
      <c r="K29" s="949"/>
      <c r="L29" s="506"/>
      <c r="M29" s="517" t="s">
        <v>17</v>
      </c>
      <c r="N29" s="517"/>
      <c r="O29" s="517"/>
      <c r="P29" s="517"/>
      <c r="Q29" s="517"/>
      <c r="R29" s="517"/>
      <c r="S29" s="517"/>
      <c r="T29" s="517"/>
      <c r="U29" s="517"/>
      <c r="V29" s="517"/>
      <c r="W29" s="517"/>
      <c r="X29" s="517"/>
      <c r="Y29" s="517"/>
      <c r="Z29" s="513"/>
      <c r="AA29" s="513"/>
      <c r="AB29" s="540"/>
      <c r="AC29" s="532"/>
      <c r="AD29" s="531"/>
      <c r="AE29" s="517"/>
      <c r="AF29" s="532"/>
      <c r="AG29" s="528"/>
      <c r="AH29" s="469"/>
      <c r="AI29" s="469"/>
      <c r="AJ29" s="469"/>
      <c r="AK29" s="469"/>
    </row>
    <row r="30" spans="1:37" s="444" customFormat="1" ht="15" customHeight="1">
      <c r="A30" s="1271"/>
      <c r="B30" s="962"/>
      <c r="C30" s="962"/>
      <c r="D30" s="962"/>
      <c r="E30" s="962"/>
      <c r="F30" s="956"/>
      <c r="G30" s="963"/>
      <c r="H30" s="956"/>
      <c r="I30" s="949"/>
      <c r="J30" s="940"/>
      <c r="K30" s="949"/>
      <c r="L30" s="506"/>
      <c r="M30" s="526" t="s">
        <v>18</v>
      </c>
      <c r="N30" s="526"/>
      <c r="O30" s="526"/>
      <c r="P30" s="526"/>
      <c r="Q30" s="526"/>
      <c r="R30" s="526"/>
      <c r="S30" s="526"/>
      <c r="T30" s="526"/>
      <c r="U30" s="526"/>
      <c r="V30" s="526"/>
      <c r="W30" s="526"/>
      <c r="X30" s="526"/>
      <c r="Y30" s="526"/>
      <c r="Z30" s="513"/>
      <c r="AA30" s="513"/>
      <c r="AB30" s="540"/>
      <c r="AC30" s="532"/>
      <c r="AD30" s="531"/>
      <c r="AE30" s="517"/>
      <c r="AF30" s="532"/>
      <c r="AG30" s="528"/>
      <c r="AH30" s="469"/>
      <c r="AI30" s="469"/>
      <c r="AJ30" s="469"/>
      <c r="AK30" s="469"/>
    </row>
    <row r="31" spans="1:37" s="444" customFormat="1" ht="15" customHeight="1">
      <c r="A31" s="935"/>
      <c r="B31" s="935"/>
      <c r="C31" s="935"/>
      <c r="D31" s="935"/>
      <c r="E31" s="935"/>
      <c r="F31" s="935"/>
      <c r="G31" s="948"/>
      <c r="H31" s="949"/>
      <c r="I31" s="939"/>
      <c r="J31" s="940"/>
      <c r="K31" s="935"/>
      <c r="L31" s="506"/>
      <c r="M31" s="533" t="s">
        <v>307</v>
      </c>
      <c r="N31" s="533"/>
      <c r="O31" s="533"/>
      <c r="P31" s="533"/>
      <c r="Q31" s="533"/>
      <c r="R31" s="533"/>
      <c r="S31" s="533"/>
      <c r="T31" s="533"/>
      <c r="U31" s="533"/>
      <c r="V31" s="533"/>
      <c r="W31" s="533"/>
      <c r="X31" s="533"/>
      <c r="Y31" s="533"/>
      <c r="Z31" s="513"/>
      <c r="AA31" s="513"/>
      <c r="AB31" s="540"/>
      <c r="AC31" s="532"/>
      <c r="AD31" s="531"/>
      <c r="AE31" s="517"/>
      <c r="AF31" s="532"/>
      <c r="AG31" s="528"/>
      <c r="AH31" s="469"/>
      <c r="AI31" s="469"/>
      <c r="AJ31" s="469"/>
      <c r="AK31" s="469"/>
    </row>
    <row r="33" spans="12:37" ht="102" customHeight="1">
      <c r="L33" s="1">
        <v>1</v>
      </c>
      <c r="M33" s="1264" t="s">
        <v>746</v>
      </c>
      <c r="N33" s="1264"/>
      <c r="O33" s="1264"/>
      <c r="P33" s="1264"/>
      <c r="Q33" s="1264"/>
      <c r="R33" s="1264"/>
      <c r="S33" s="1264"/>
      <c r="T33" s="1264"/>
      <c r="U33" s="1264"/>
      <c r="V33" s="1264"/>
      <c r="W33" s="1264"/>
      <c r="X33" s="1264"/>
      <c r="Y33" s="1264"/>
      <c r="Z33" s="1264"/>
      <c r="AA33" s="1264"/>
      <c r="AB33" s="1264"/>
      <c r="AC33" s="1264"/>
      <c r="AD33" s="1264"/>
      <c r="AE33" s="1264"/>
      <c r="AF33" s="1264"/>
      <c r="AG33" s="1264"/>
      <c r="AH33" s="474"/>
      <c r="AI33" s="474"/>
      <c r="AJ33" s="474"/>
      <c r="AK33" s="474"/>
    </row>
    <row r="34" spans="12:37" ht="14.25" customHeight="1">
      <c r="L34" s="481"/>
      <c r="M34" s="482"/>
      <c r="N34" s="482"/>
      <c r="O34" s="482"/>
      <c r="P34" s="482"/>
      <c r="Q34" s="482"/>
      <c r="R34" s="482"/>
      <c r="S34" s="482"/>
      <c r="T34" s="482"/>
      <c r="U34" s="482"/>
      <c r="V34" s="482"/>
      <c r="W34" s="482"/>
      <c r="X34" s="482"/>
      <c r="Y34" s="482"/>
      <c r="Z34" s="485"/>
      <c r="AA34" s="485"/>
      <c r="AB34" s="485"/>
      <c r="AC34" s="485"/>
      <c r="AD34" s="485"/>
      <c r="AE34" s="485"/>
      <c r="AF34" s="485"/>
      <c r="AG34" s="485"/>
      <c r="AH34" s="486"/>
      <c r="AI34" s="486"/>
      <c r="AJ34" s="486"/>
      <c r="AK34" s="486"/>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206</v>
      </c>
    </row>
    <row r="2" spans="1:20" ht="22.5">
      <c r="F2" s="1265" t="s">
        <v>470</v>
      </c>
      <c r="G2" s="1266"/>
      <c r="H2" s="1267"/>
      <c r="I2" s="406"/>
    </row>
    <row r="3" spans="1:20" ht="3" customHeight="1"/>
    <row r="4" spans="1:20" s="182" customFormat="1" ht="11.25">
      <c r="A4" s="205"/>
      <c r="B4" s="205"/>
      <c r="C4" s="205"/>
      <c r="D4" s="205"/>
      <c r="F4" s="1217" t="s">
        <v>444</v>
      </c>
      <c r="G4" s="1217"/>
      <c r="H4" s="1217"/>
      <c r="I4" s="1268" t="s">
        <v>445</v>
      </c>
      <c r="J4" s="205"/>
      <c r="K4" s="205"/>
      <c r="L4" s="205"/>
      <c r="M4" s="205"/>
      <c r="N4" s="205"/>
      <c r="O4" s="205"/>
      <c r="P4" s="205"/>
      <c r="Q4" s="205"/>
      <c r="R4" s="205"/>
      <c r="S4" s="205"/>
      <c r="T4" s="205"/>
    </row>
    <row r="5" spans="1:20" s="182" customFormat="1" ht="11.25" customHeight="1">
      <c r="A5" s="205"/>
      <c r="B5" s="205"/>
      <c r="C5" s="205"/>
      <c r="D5" s="205"/>
      <c r="F5" s="298" t="s">
        <v>90</v>
      </c>
      <c r="G5" s="313" t="s">
        <v>447</v>
      </c>
      <c r="H5" s="297" t="s">
        <v>438</v>
      </c>
      <c r="I5" s="1268"/>
      <c r="J5" s="205"/>
      <c r="K5" s="205"/>
      <c r="L5" s="205"/>
      <c r="M5" s="205"/>
      <c r="N5" s="205"/>
      <c r="O5" s="205"/>
      <c r="P5" s="205"/>
      <c r="Q5" s="205"/>
      <c r="R5" s="205"/>
      <c r="S5" s="205"/>
      <c r="T5" s="205"/>
    </row>
    <row r="6" spans="1:20" s="182" customFormat="1" ht="12" customHeight="1">
      <c r="A6" s="205"/>
      <c r="B6" s="205"/>
      <c r="C6" s="205"/>
      <c r="D6" s="205"/>
      <c r="F6" s="299" t="s">
        <v>91</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471</v>
      </c>
      <c r="H7" s="296" t="str">
        <f>IF(dateCh="","",dateCh)</f>
        <v>29.04.2019</v>
      </c>
      <c r="I7" s="188" t="s">
        <v>472</v>
      </c>
      <c r="J7" s="311"/>
      <c r="K7" s="205"/>
      <c r="L7" s="205"/>
      <c r="M7" s="205"/>
      <c r="N7" s="205"/>
      <c r="O7" s="205"/>
      <c r="P7" s="205"/>
      <c r="Q7" s="205"/>
      <c r="R7" s="205"/>
      <c r="S7" s="205"/>
      <c r="T7" s="205"/>
    </row>
    <row r="8" spans="1:20" s="182" customFormat="1" ht="45">
      <c r="A8" s="126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2.5">
      <c r="A9" s="126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2.5">
      <c r="A10" s="1269"/>
      <c r="B10" s="205"/>
      <c r="C10" s="205"/>
      <c r="D10" s="205"/>
      <c r="F10" s="312" t="str">
        <f>"4."&amp;mergeValue(A10)</f>
        <v>4.1</v>
      </c>
      <c r="G10" s="388" t="s">
        <v>475</v>
      </c>
      <c r="H10" s="297" t="s">
        <v>448</v>
      </c>
      <c r="I10" s="188"/>
      <c r="J10" s="311"/>
      <c r="K10" s="205"/>
      <c r="L10" s="205"/>
      <c r="M10" s="205"/>
      <c r="N10" s="205"/>
      <c r="O10" s="205"/>
      <c r="P10" s="205"/>
      <c r="Q10" s="205"/>
      <c r="R10" s="205"/>
      <c r="S10" s="205"/>
      <c r="T10" s="205"/>
    </row>
    <row r="11" spans="1:20" s="182" customFormat="1" ht="18.75">
      <c r="A11" s="1269"/>
      <c r="B11" s="1269">
        <v>1</v>
      </c>
      <c r="C11" s="320"/>
      <c r="D11" s="320"/>
      <c r="F11" s="312" t="str">
        <f>"4."&amp;mergeValue(A11) &amp;"."&amp;mergeValue(B11)</f>
        <v>4.1.1</v>
      </c>
      <c r="G11" s="303" t="s">
        <v>570</v>
      </c>
      <c r="H11" s="296" t="str">
        <f>IF(region_name="","",region_name)</f>
        <v>Ростовская область</v>
      </c>
      <c r="I11" s="188" t="s">
        <v>478</v>
      </c>
      <c r="J11" s="311"/>
      <c r="K11" s="205"/>
      <c r="L11" s="205"/>
      <c r="M11" s="205"/>
      <c r="N11" s="205"/>
      <c r="O11" s="205"/>
      <c r="P11" s="205"/>
      <c r="Q11" s="205"/>
      <c r="R11" s="205"/>
      <c r="S11" s="205"/>
      <c r="T11" s="205"/>
    </row>
    <row r="12" spans="1:20" s="182" customFormat="1" ht="22.5">
      <c r="A12" s="1269"/>
      <c r="B12" s="1269"/>
      <c r="C12" s="126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9" customHeight="1">
      <c r="A13" s="1269"/>
      <c r="B13" s="1269"/>
      <c r="C13" s="1269"/>
      <c r="D13" s="320">
        <v>1</v>
      </c>
      <c r="F13" s="312" t="str">
        <f>"4."&amp;mergeValue(A13) &amp;"."&amp;mergeValue(B13)&amp;"."&amp;mergeValue(C13)&amp;"."&amp;mergeValue(D13)</f>
        <v>4.1.1.1.1</v>
      </c>
      <c r="G13" s="391" t="s">
        <v>477</v>
      </c>
      <c r="H13" s="296"/>
      <c r="I13" s="1270" t="s">
        <v>569</v>
      </c>
      <c r="J13" s="311"/>
      <c r="K13" s="205"/>
      <c r="L13" s="205"/>
      <c r="M13" s="205"/>
      <c r="N13" s="205"/>
      <c r="O13" s="205"/>
      <c r="P13" s="205"/>
      <c r="Q13" s="205"/>
      <c r="R13" s="205"/>
      <c r="S13" s="205"/>
      <c r="T13" s="205"/>
    </row>
    <row r="14" spans="1:20" s="182" customFormat="1" ht="18.75">
      <c r="A14" s="1269"/>
      <c r="B14" s="1269"/>
      <c r="C14" s="1269"/>
      <c r="D14" s="320"/>
      <c r="F14" s="314"/>
      <c r="G14" s="143" t="s">
        <v>4</v>
      </c>
      <c r="H14" s="319"/>
      <c r="I14" s="1270"/>
      <c r="J14" s="311"/>
      <c r="K14" s="205"/>
      <c r="L14" s="205"/>
      <c r="M14" s="205"/>
      <c r="N14" s="205"/>
      <c r="O14" s="205"/>
      <c r="P14" s="205"/>
      <c r="Q14" s="205"/>
      <c r="R14" s="205"/>
      <c r="S14" s="205"/>
      <c r="T14" s="205"/>
    </row>
    <row r="15" spans="1:20" s="182" customFormat="1" ht="18.75">
      <c r="A15" s="1269"/>
      <c r="B15" s="1269"/>
      <c r="C15" s="320"/>
      <c r="D15" s="320"/>
      <c r="F15" s="392"/>
      <c r="G15" s="187" t="s">
        <v>400</v>
      </c>
      <c r="H15" s="393"/>
      <c r="I15" s="394"/>
      <c r="J15" s="311"/>
      <c r="K15" s="205"/>
      <c r="L15" s="205"/>
      <c r="M15" s="205"/>
      <c r="N15" s="205"/>
      <c r="O15" s="205"/>
      <c r="P15" s="205"/>
      <c r="Q15" s="205"/>
      <c r="R15" s="205"/>
      <c r="S15" s="205"/>
      <c r="T15" s="205"/>
    </row>
    <row r="16" spans="1:20" s="182" customFormat="1" ht="18.75">
      <c r="A16" s="1269"/>
      <c r="B16" s="205"/>
      <c r="C16" s="205"/>
      <c r="D16" s="205"/>
      <c r="F16" s="314"/>
      <c r="G16" s="148" t="s">
        <v>483</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3"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 customHeight="1">
      <c r="A19" s="306"/>
      <c r="B19" s="306"/>
      <c r="C19" s="306"/>
      <c r="D19" s="306"/>
      <c r="F19" s="304"/>
      <c r="G19" s="1264" t="s">
        <v>571</v>
      </c>
      <c r="H19" s="126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84">
        <v>43584.569039351853</v>
      </c>
      <c r="B2" s="12" t="s">
        <v>756</v>
      </c>
      <c r="C2" s="12" t="s">
        <v>438</v>
      </c>
    </row>
    <row r="3" spans="1:4">
      <c r="A3" s="1184">
        <v>43584.569050925929</v>
      </c>
      <c r="B3" s="12" t="s">
        <v>757</v>
      </c>
      <c r="C3" s="12" t="s">
        <v>438</v>
      </c>
    </row>
    <row r="4" spans="1:4" ht="22.5">
      <c r="A4" s="1184">
        <v>43584.569050925929</v>
      </c>
      <c r="B4" s="12" t="s">
        <v>758</v>
      </c>
      <c r="C4" s="12" t="s">
        <v>438</v>
      </c>
    </row>
    <row r="5" spans="1:4">
      <c r="A5" s="1184">
        <v>43584.569050925929</v>
      </c>
      <c r="B5" s="12" t="s">
        <v>759</v>
      </c>
      <c r="C5" s="12" t="s">
        <v>438</v>
      </c>
    </row>
    <row r="6" spans="1:4">
      <c r="A6" s="1184">
        <v>43584.569074074076</v>
      </c>
      <c r="B6" s="12" t="s">
        <v>760</v>
      </c>
      <c r="C6" s="12" t="s">
        <v>438</v>
      </c>
    </row>
    <row r="7" spans="1:4" ht="22.5">
      <c r="A7" s="1184">
        <v>43584.569120370368</v>
      </c>
      <c r="B7" s="12" t="s">
        <v>761</v>
      </c>
      <c r="C7" s="12" t="s">
        <v>438</v>
      </c>
    </row>
    <row r="8" spans="1:4" ht="22.5">
      <c r="A8" s="1184">
        <v>43584.569189814814</v>
      </c>
      <c r="B8" s="12" t="s">
        <v>762</v>
      </c>
      <c r="C8" s="12" t="s">
        <v>438</v>
      </c>
    </row>
    <row r="9" spans="1:4">
      <c r="A9" s="1184">
        <v>43584.569189814814</v>
      </c>
      <c r="B9" s="12" t="s">
        <v>763</v>
      </c>
      <c r="C9" s="12" t="s">
        <v>438</v>
      </c>
    </row>
    <row r="10" spans="1:4" ht="22.5">
      <c r="A10" s="1184">
        <v>43584.569351851853</v>
      </c>
      <c r="B10" s="12" t="s">
        <v>764</v>
      </c>
      <c r="C10" s="12" t="s">
        <v>438</v>
      </c>
    </row>
    <row r="11" spans="1:4" ht="22.5">
      <c r="A11" s="1184">
        <v>43584.569444444445</v>
      </c>
      <c r="B11" s="12" t="s">
        <v>767</v>
      </c>
      <c r="C11" s="12" t="s">
        <v>438</v>
      </c>
    </row>
    <row r="12" spans="1:4">
      <c r="A12" s="1184">
        <v>43584.569571759261</v>
      </c>
      <c r="B12" s="12" t="s">
        <v>756</v>
      </c>
      <c r="C12" s="12" t="s">
        <v>438</v>
      </c>
    </row>
    <row r="13" spans="1:4">
      <c r="A13" s="1184">
        <v>43584.56958333333</v>
      </c>
      <c r="B13" s="12" t="s">
        <v>1668</v>
      </c>
      <c r="C13" s="12" t="s">
        <v>438</v>
      </c>
    </row>
    <row r="14" spans="1:4">
      <c r="A14" s="1184">
        <v>43584.570532407408</v>
      </c>
      <c r="B14" s="12" t="s">
        <v>756</v>
      </c>
      <c r="C14" s="12" t="s">
        <v>438</v>
      </c>
    </row>
    <row r="15" spans="1:4">
      <c r="A15" s="1184">
        <v>43584.570543981485</v>
      </c>
      <c r="B15" s="12" t="s">
        <v>1668</v>
      </c>
      <c r="C15" s="12" t="s">
        <v>438</v>
      </c>
    </row>
    <row r="16" spans="1:4">
      <c r="A16" s="1184">
        <v>43584.68445601852</v>
      </c>
      <c r="B16" s="12" t="s">
        <v>756</v>
      </c>
      <c r="C16" s="12" t="s">
        <v>438</v>
      </c>
    </row>
    <row r="17" spans="1:3">
      <c r="A17" s="1184">
        <v>43584.684467592589</v>
      </c>
      <c r="B17" s="12" t="s">
        <v>1668</v>
      </c>
      <c r="C17" s="12" t="s">
        <v>438</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4"/>
    <col min="26" max="29" width="10.5703125" style="468"/>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286" t="s">
        <v>743</v>
      </c>
      <c r="M5" s="1286"/>
      <c r="N5" s="1286"/>
      <c r="O5" s="1286"/>
      <c r="P5" s="1286"/>
      <c r="Q5" s="1286"/>
      <c r="R5" s="1286"/>
      <c r="S5" s="1286"/>
      <c r="T5" s="1286"/>
      <c r="U5" s="546"/>
      <c r="V5" s="465"/>
    </row>
    <row r="6" spans="1:29" ht="3" customHeight="1">
      <c r="J6" s="450"/>
      <c r="K6" s="450"/>
      <c r="L6" s="446"/>
      <c r="M6" s="446"/>
      <c r="N6" s="446"/>
      <c r="O6" s="449"/>
      <c r="P6" s="449"/>
      <c r="Q6" s="449"/>
      <c r="R6" s="449"/>
      <c r="S6" s="449"/>
      <c r="T6" s="449"/>
      <c r="U6" s="446"/>
    </row>
    <row r="7" spans="1:29"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633"/>
      <c r="Y8" s="959"/>
      <c r="Z8" s="557"/>
      <c r="AA8" s="557"/>
      <c r="AB8" s="557"/>
      <c r="AC8" s="557"/>
    </row>
    <row r="9" spans="1:2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633"/>
      <c r="Y9" s="959"/>
      <c r="Z9" s="473"/>
      <c r="AA9" s="473"/>
      <c r="AB9" s="473"/>
      <c r="AC9" s="473"/>
    </row>
    <row r="10" spans="1:29" s="744" customFormat="1" ht="5.25" hidden="1">
      <c r="A10" s="1114"/>
      <c r="B10" s="1114"/>
      <c r="C10" s="1114"/>
      <c r="D10" s="1114"/>
      <c r="E10" s="1114"/>
      <c r="F10" s="1114"/>
      <c r="G10" s="1114"/>
      <c r="H10" s="1114"/>
      <c r="L10" s="1164"/>
      <c r="M10" s="1039"/>
      <c r="O10" s="1292"/>
      <c r="P10" s="1292"/>
      <c r="Q10" s="1292"/>
      <c r="R10" s="1292"/>
      <c r="S10" s="1292"/>
      <c r="T10" s="1292"/>
      <c r="U10" s="778"/>
      <c r="V10" s="778"/>
      <c r="X10" s="1114"/>
      <c r="Y10" s="1114"/>
      <c r="Z10" s="1114"/>
      <c r="AA10" s="1114"/>
      <c r="AB10" s="1114"/>
    </row>
    <row r="11" spans="1:29" s="580" customFormat="1" ht="18.75" hidden="1">
      <c r="A11" s="581"/>
      <c r="B11" s="581"/>
      <c r="C11" s="581"/>
      <c r="D11" s="581"/>
      <c r="E11" s="581"/>
      <c r="F11" s="581"/>
      <c r="G11" s="581"/>
      <c r="H11" s="581"/>
      <c r="L11" s="713"/>
      <c r="M11" s="711"/>
      <c r="O11" s="710"/>
      <c r="P11" s="710"/>
      <c r="Q11" s="732" t="s">
        <v>635</v>
      </c>
      <c r="R11" s="732" t="s">
        <v>636</v>
      </c>
      <c r="S11" s="710"/>
      <c r="T11" s="710"/>
      <c r="U11" s="633"/>
      <c r="Y11" s="734"/>
      <c r="Z11" s="581"/>
      <c r="AA11" s="581"/>
      <c r="AB11" s="581"/>
      <c r="AC11" s="581"/>
    </row>
    <row r="12" spans="1:29" s="460" customFormat="1" ht="11.25" hidden="1">
      <c r="A12" s="473"/>
      <c r="B12" s="473"/>
      <c r="C12" s="473"/>
      <c r="D12" s="473"/>
      <c r="E12" s="473"/>
      <c r="F12" s="473"/>
      <c r="G12" s="473"/>
      <c r="H12" s="473"/>
      <c r="L12" s="1287"/>
      <c r="M12" s="1287"/>
      <c r="N12" s="457"/>
      <c r="O12" s="728"/>
      <c r="P12" s="728"/>
      <c r="Q12" s="728"/>
      <c r="R12" s="728"/>
      <c r="S12" s="728"/>
      <c r="T12" s="728"/>
      <c r="U12" s="455"/>
      <c r="V12" s="471" t="s">
        <v>370</v>
      </c>
      <c r="Y12" s="959"/>
      <c r="Z12" s="473"/>
      <c r="AA12" s="473"/>
      <c r="AB12" s="473"/>
      <c r="AC12" s="473"/>
    </row>
    <row r="13" spans="1:29" ht="15" customHeight="1">
      <c r="J13" s="450"/>
      <c r="K13" s="450"/>
      <c r="L13" s="446"/>
      <c r="M13" s="446"/>
      <c r="N13" s="446"/>
      <c r="O13" s="566"/>
      <c r="P13" s="566"/>
      <c r="Q13" s="1313"/>
      <c r="R13" s="1313"/>
      <c r="S13" s="1313"/>
      <c r="T13" s="1313"/>
      <c r="U13" s="1313"/>
      <c r="V13" s="1313"/>
    </row>
    <row r="14" spans="1:29">
      <c r="J14" s="450"/>
      <c r="K14" s="450"/>
      <c r="L14" s="1217" t="s">
        <v>444</v>
      </c>
      <c r="M14" s="1217"/>
      <c r="N14" s="1217"/>
      <c r="O14" s="1217"/>
      <c r="P14" s="1217"/>
      <c r="Q14" s="1217"/>
      <c r="R14" s="1217"/>
      <c r="S14" s="1217"/>
      <c r="T14" s="1217"/>
      <c r="U14" s="1217"/>
      <c r="V14" s="1217"/>
      <c r="W14" s="1217"/>
      <c r="X14" s="1217" t="s">
        <v>445</v>
      </c>
    </row>
    <row r="15" spans="1:29" ht="14.25" customHeight="1">
      <c r="J15" s="450"/>
      <c r="K15" s="450"/>
      <c r="L15" s="1300" t="s">
        <v>90</v>
      </c>
      <c r="M15" s="1300" t="s">
        <v>595</v>
      </c>
      <c r="N15" s="502"/>
      <c r="O15" s="1300" t="s">
        <v>596</v>
      </c>
      <c r="P15" s="1325" t="s">
        <v>597</v>
      </c>
      <c r="Q15" s="1325" t="s">
        <v>604</v>
      </c>
      <c r="R15" s="1325"/>
      <c r="S15" s="1325"/>
      <c r="T15" s="1325"/>
      <c r="U15" s="1325"/>
      <c r="V15" s="1300" t="s">
        <v>338</v>
      </c>
      <c r="W15" s="1312" t="s">
        <v>273</v>
      </c>
      <c r="X15" s="1217"/>
    </row>
    <row r="16" spans="1:29" s="491" customFormat="1" ht="25.5" customHeight="1">
      <c r="A16" s="552"/>
      <c r="B16" s="552"/>
      <c r="C16" s="552"/>
      <c r="D16" s="552"/>
      <c r="E16" s="552"/>
      <c r="F16" s="552"/>
      <c r="G16" s="558"/>
      <c r="H16" s="558"/>
      <c r="I16" s="499"/>
      <c r="J16" s="497"/>
      <c r="K16" s="497"/>
      <c r="L16" s="1300"/>
      <c r="M16" s="1300"/>
      <c r="N16" s="502"/>
      <c r="O16" s="1300"/>
      <c r="P16" s="1325"/>
      <c r="Q16" s="1325" t="s">
        <v>621</v>
      </c>
      <c r="R16" s="1325"/>
      <c r="S16" s="1323" t="s">
        <v>615</v>
      </c>
      <c r="T16" s="1323"/>
      <c r="U16" s="1323"/>
      <c r="V16" s="1300"/>
      <c r="W16" s="1312"/>
      <c r="X16" s="1217"/>
      <c r="Y16" s="954"/>
      <c r="Z16" s="552"/>
      <c r="AA16" s="552"/>
      <c r="AB16" s="552"/>
      <c r="AC16" s="552"/>
    </row>
    <row r="17" spans="1:29" ht="14.25" customHeight="1">
      <c r="J17" s="450"/>
      <c r="K17" s="450"/>
      <c r="L17" s="1300"/>
      <c r="M17" s="1300"/>
      <c r="N17" s="502"/>
      <c r="O17" s="1300"/>
      <c r="P17" s="1325"/>
      <c r="Q17" s="502" t="s">
        <v>619</v>
      </c>
      <c r="R17" s="502" t="s">
        <v>620</v>
      </c>
      <c r="S17" s="504" t="s">
        <v>272</v>
      </c>
      <c r="T17" s="1320" t="s">
        <v>271</v>
      </c>
      <c r="U17" s="1320"/>
      <c r="V17" s="1300"/>
      <c r="W17" s="1312"/>
      <c r="X17" s="1217"/>
    </row>
    <row r="18" spans="1:29">
      <c r="J18" s="450"/>
      <c r="K18" s="458">
        <v>1</v>
      </c>
      <c r="L18" s="447" t="s">
        <v>91</v>
      </c>
      <c r="M18" s="447" t="s">
        <v>47</v>
      </c>
      <c r="N18" s="464" t="s">
        <v>47</v>
      </c>
      <c r="O18" s="456">
        <f t="shared" ref="O18:T18" ca="1" si="0">OFFSET(O18,0,-1)+1</f>
        <v>3</v>
      </c>
      <c r="P18" s="456">
        <f t="shared" ca="1" si="0"/>
        <v>4</v>
      </c>
      <c r="Q18" s="456">
        <f t="shared" ca="1" si="0"/>
        <v>5</v>
      </c>
      <c r="R18" s="456">
        <f t="shared" ca="1" si="0"/>
        <v>6</v>
      </c>
      <c r="S18" s="456">
        <f t="shared" ca="1" si="0"/>
        <v>7</v>
      </c>
      <c r="T18" s="1326">
        <f t="shared" ca="1" si="0"/>
        <v>8</v>
      </c>
      <c r="U18" s="1326"/>
      <c r="V18" s="456">
        <f ca="1">OFFSET(V18,0,-2)+1</f>
        <v>9</v>
      </c>
      <c r="W18" s="491"/>
      <c r="X18" s="456">
        <f ca="1">OFFSET(X18,0,-2)+1</f>
        <v>10</v>
      </c>
    </row>
    <row r="19" spans="1:29" ht="22.5">
      <c r="A19" s="1271">
        <v>1</v>
      </c>
      <c r="B19" s="926"/>
      <c r="C19" s="926"/>
      <c r="D19" s="926"/>
      <c r="E19" s="926"/>
      <c r="F19" s="926"/>
      <c r="G19" s="927"/>
      <c r="H19" s="927"/>
      <c r="I19" s="929"/>
      <c r="J19" s="921"/>
      <c r="K19" s="921"/>
      <c r="L19" s="560">
        <f>mergeValue(A19)</f>
        <v>1</v>
      </c>
      <c r="M19" s="608" t="s">
        <v>19</v>
      </c>
      <c r="N19" s="547"/>
      <c r="O19" s="1314"/>
      <c r="P19" s="1314"/>
      <c r="Q19" s="1314"/>
      <c r="R19" s="1314"/>
      <c r="S19" s="1314"/>
      <c r="T19" s="1314"/>
      <c r="U19" s="1314"/>
      <c r="V19" s="1314"/>
      <c r="W19" s="1314"/>
      <c r="X19" s="548" t="s">
        <v>718</v>
      </c>
    </row>
    <row r="20" spans="1:29" ht="22.5">
      <c r="A20" s="1271"/>
      <c r="B20" s="1271">
        <v>1</v>
      </c>
      <c r="C20" s="926"/>
      <c r="D20" s="926"/>
      <c r="E20" s="926"/>
      <c r="F20" s="926"/>
      <c r="G20" s="931"/>
      <c r="H20" s="928"/>
      <c r="I20" s="933"/>
      <c r="J20" s="918"/>
      <c r="K20" s="917"/>
      <c r="L20" s="560" t="str">
        <f>mergeValue(A20) &amp;"."&amp; mergeValue(B20)</f>
        <v>1.1</v>
      </c>
      <c r="M20" s="514" t="s">
        <v>15</v>
      </c>
      <c r="N20" s="547"/>
      <c r="O20" s="1314"/>
      <c r="P20" s="1314"/>
      <c r="Q20" s="1314"/>
      <c r="R20" s="1314"/>
      <c r="S20" s="1314"/>
      <c r="T20" s="1314"/>
      <c r="U20" s="1314"/>
      <c r="V20" s="1314"/>
      <c r="W20" s="1314"/>
      <c r="X20" s="548" t="s">
        <v>459</v>
      </c>
    </row>
    <row r="21" spans="1:29" ht="22.5">
      <c r="A21" s="1271"/>
      <c r="B21" s="1271"/>
      <c r="C21" s="1271">
        <v>1</v>
      </c>
      <c r="D21" s="926"/>
      <c r="E21" s="926"/>
      <c r="F21" s="926"/>
      <c r="G21" s="931"/>
      <c r="H21" s="928"/>
      <c r="I21" s="934"/>
      <c r="J21" s="918"/>
      <c r="K21" s="917"/>
      <c r="L21" s="560" t="str">
        <f>mergeValue(A21) &amp;"."&amp; mergeValue(B21)&amp;"."&amp; mergeValue(C21)</f>
        <v>1.1.1</v>
      </c>
      <c r="M21" s="515" t="s">
        <v>7</v>
      </c>
      <c r="N21" s="547"/>
      <c r="O21" s="1314"/>
      <c r="P21" s="1314"/>
      <c r="Q21" s="1314"/>
      <c r="R21" s="1314"/>
      <c r="S21" s="1314"/>
      <c r="T21" s="1314"/>
      <c r="U21" s="1314"/>
      <c r="V21" s="1314"/>
      <c r="W21" s="1314"/>
      <c r="X21" s="548" t="s">
        <v>600</v>
      </c>
    </row>
    <row r="22" spans="1:29">
      <c r="A22" s="1271"/>
      <c r="B22" s="1271"/>
      <c r="C22" s="1271"/>
      <c r="D22" s="1271">
        <v>1</v>
      </c>
      <c r="E22" s="926"/>
      <c r="F22" s="926"/>
      <c r="G22" s="931"/>
      <c r="H22" s="928"/>
      <c r="I22" s="934"/>
      <c r="J22" s="932"/>
      <c r="K22" s="917"/>
      <c r="L22" s="560" t="str">
        <f>mergeValue(A22) &amp;"."&amp; mergeValue(B22)&amp;"."&amp; mergeValue(C22)&amp;"."&amp; mergeValue(D22)</f>
        <v>1.1.1.1</v>
      </c>
      <c r="M22" s="516" t="s">
        <v>21</v>
      </c>
      <c r="N22" s="547"/>
      <c r="O22" s="1314"/>
      <c r="P22" s="1314"/>
      <c r="Q22" s="1314"/>
      <c r="R22" s="1314"/>
      <c r="S22" s="1314"/>
      <c r="T22" s="1314"/>
      <c r="U22" s="1314"/>
      <c r="V22" s="1314"/>
      <c r="W22" s="1314"/>
      <c r="X22" s="966" t="s">
        <v>623</v>
      </c>
    </row>
    <row r="23" spans="1:29" ht="42.95" customHeight="1">
      <c r="A23" s="1271"/>
      <c r="B23" s="1271"/>
      <c r="C23" s="1271"/>
      <c r="D23" s="1271"/>
      <c r="E23" s="926">
        <v>1</v>
      </c>
      <c r="F23" s="926"/>
      <c r="G23" s="931"/>
      <c r="H23" s="928"/>
      <c r="I23" s="934"/>
      <c r="J23" s="932"/>
      <c r="K23" s="922"/>
      <c r="L23" s="560" t="str">
        <f>mergeValue(A23) &amp;"."&amp; mergeValue(B23)&amp;"."&amp; mergeValue(C23)&amp;"."&amp; mergeValue(D23)&amp;"."&amp; mergeValue(E23)</f>
        <v>1.1.1.1.1</v>
      </c>
      <c r="M23" s="1012"/>
      <c r="N23" s="510"/>
      <c r="O23" s="1014"/>
      <c r="P23" s="1015"/>
      <c r="Q23" s="1170"/>
      <c r="R23" s="1170"/>
      <c r="S23" s="1168"/>
      <c r="T23" s="617" t="s">
        <v>82</v>
      </c>
      <c r="U23" s="1168"/>
      <c r="V23" s="735" t="s">
        <v>83</v>
      </c>
      <c r="W23" s="785"/>
      <c r="X23" s="1289" t="s">
        <v>747</v>
      </c>
      <c r="Y23" s="954" t="str">
        <f>strCheckDateTwo(N23:W23)</f>
        <v/>
      </c>
    </row>
    <row r="24" spans="1:29" hidden="1">
      <c r="A24" s="1271"/>
      <c r="B24" s="1271"/>
      <c r="C24" s="1271"/>
      <c r="D24" s="1271"/>
      <c r="E24" s="926"/>
      <c r="F24" s="926"/>
      <c r="G24" s="931"/>
      <c r="H24" s="928"/>
      <c r="I24" s="934"/>
      <c r="J24" s="932"/>
      <c r="K24" s="922"/>
      <c r="L24" s="598"/>
      <c r="M24" s="529"/>
      <c r="N24" s="613"/>
      <c r="O24" s="613"/>
      <c r="P24" s="613"/>
      <c r="Q24" s="613"/>
      <c r="R24" s="551" t="str">
        <f>S23 &amp; "-" &amp; U23</f>
        <v>-</v>
      </c>
      <c r="S24" s="480"/>
      <c r="T24" s="553"/>
      <c r="U24" s="480"/>
      <c r="V24" s="613"/>
      <c r="W24" s="784"/>
      <c r="X24" s="1290"/>
    </row>
    <row r="25" spans="1:29" ht="15" customHeight="1">
      <c r="A25" s="1271"/>
      <c r="B25" s="1271"/>
      <c r="C25" s="1271"/>
      <c r="D25" s="1271"/>
      <c r="E25" s="926"/>
      <c r="F25" s="926"/>
      <c r="G25" s="931"/>
      <c r="H25" s="928"/>
      <c r="I25" s="934"/>
      <c r="J25" s="932"/>
      <c r="K25" s="922"/>
      <c r="L25" s="506"/>
      <c r="M25" s="519" t="s">
        <v>5</v>
      </c>
      <c r="N25" s="517"/>
      <c r="O25" s="513"/>
      <c r="P25" s="513"/>
      <c r="Q25" s="513"/>
      <c r="R25" s="513"/>
      <c r="S25" s="540"/>
      <c r="T25" s="532"/>
      <c r="U25" s="531"/>
      <c r="V25" s="517"/>
      <c r="W25" s="517"/>
      <c r="X25" s="1291"/>
    </row>
    <row r="26" spans="1:29" s="444" customFormat="1" ht="15" customHeight="1">
      <c r="A26" s="1271"/>
      <c r="B26" s="1271"/>
      <c r="C26" s="1271"/>
      <c r="D26" s="930"/>
      <c r="E26" s="930"/>
      <c r="F26" s="930"/>
      <c r="G26" s="931"/>
      <c r="H26" s="930"/>
      <c r="I26" s="934"/>
      <c r="J26" s="920"/>
      <c r="K26" s="924"/>
      <c r="L26" s="506"/>
      <c r="M26" s="518" t="s">
        <v>16</v>
      </c>
      <c r="N26" s="517"/>
      <c r="O26" s="513"/>
      <c r="P26" s="513"/>
      <c r="Q26" s="513"/>
      <c r="R26" s="513"/>
      <c r="S26" s="540"/>
      <c r="T26" s="532"/>
      <c r="U26" s="531"/>
      <c r="V26" s="517"/>
      <c r="W26" s="532"/>
      <c r="X26" s="950"/>
      <c r="Y26" s="1017"/>
      <c r="Z26" s="469"/>
      <c r="AA26" s="469"/>
      <c r="AB26" s="469"/>
      <c r="AC26" s="469"/>
    </row>
    <row r="27" spans="1:29" s="444" customFormat="1" ht="15" customHeight="1">
      <c r="A27" s="1271"/>
      <c r="B27" s="1271"/>
      <c r="C27" s="930"/>
      <c r="D27" s="930"/>
      <c r="E27" s="930"/>
      <c r="F27" s="930"/>
      <c r="G27" s="931"/>
      <c r="H27" s="930"/>
      <c r="I27" s="925"/>
      <c r="J27" s="920"/>
      <c r="K27" s="924"/>
      <c r="L27" s="506"/>
      <c r="M27" s="517" t="s">
        <v>17</v>
      </c>
      <c r="N27" s="517"/>
      <c r="O27" s="513"/>
      <c r="P27" s="513"/>
      <c r="Q27" s="513"/>
      <c r="R27" s="513"/>
      <c r="S27" s="540"/>
      <c r="T27" s="532"/>
      <c r="U27" s="531"/>
      <c r="V27" s="517"/>
      <c r="W27" s="532"/>
      <c r="X27" s="528"/>
      <c r="Y27" s="1017"/>
      <c r="Z27" s="469"/>
      <c r="AA27" s="469"/>
      <c r="AB27" s="469"/>
      <c r="AC27" s="469"/>
    </row>
    <row r="28" spans="1:29" s="444" customFormat="1" ht="15" customHeight="1">
      <c r="A28" s="1271"/>
      <c r="B28" s="930"/>
      <c r="C28" s="930"/>
      <c r="D28" s="930"/>
      <c r="E28" s="930"/>
      <c r="F28" s="930"/>
      <c r="G28" s="931"/>
      <c r="H28" s="930"/>
      <c r="I28" s="925"/>
      <c r="J28" s="920"/>
      <c r="K28" s="924"/>
      <c r="L28" s="506"/>
      <c r="M28" s="526" t="s">
        <v>18</v>
      </c>
      <c r="N28" s="517"/>
      <c r="O28" s="513"/>
      <c r="P28" s="513"/>
      <c r="Q28" s="513"/>
      <c r="R28" s="513"/>
      <c r="S28" s="540"/>
      <c r="T28" s="532"/>
      <c r="U28" s="531"/>
      <c r="V28" s="517"/>
      <c r="W28" s="532"/>
      <c r="X28" s="528"/>
      <c r="Y28" s="1017"/>
      <c r="Z28" s="469"/>
      <c r="AA28" s="469"/>
      <c r="AB28" s="469"/>
      <c r="AC28" s="469"/>
    </row>
    <row r="29" spans="1:29" s="444" customFormat="1" ht="15" customHeight="1">
      <c r="A29" s="916"/>
      <c r="B29" s="916"/>
      <c r="C29" s="916"/>
      <c r="D29" s="916"/>
      <c r="E29" s="916"/>
      <c r="F29" s="916"/>
      <c r="G29" s="923"/>
      <c r="H29" s="924"/>
      <c r="I29" s="919"/>
      <c r="J29" s="920"/>
      <c r="K29" s="916"/>
      <c r="L29" s="506"/>
      <c r="M29" s="533" t="s">
        <v>307</v>
      </c>
      <c r="N29" s="517"/>
      <c r="O29" s="513"/>
      <c r="P29" s="513"/>
      <c r="Q29" s="513"/>
      <c r="R29" s="513"/>
      <c r="S29" s="540"/>
      <c r="T29" s="532"/>
      <c r="U29" s="531"/>
      <c r="V29" s="517"/>
      <c r="W29" s="532"/>
      <c r="X29" s="528"/>
      <c r="Y29" s="1017"/>
      <c r="Z29" s="469"/>
      <c r="AA29" s="469"/>
      <c r="AB29" s="469"/>
      <c r="AC29" s="469"/>
    </row>
    <row r="30" spans="1:29" ht="3" customHeight="1"/>
    <row r="31" spans="1:29" ht="96" customHeight="1">
      <c r="L31" s="1">
        <v>1</v>
      </c>
      <c r="M31" s="1264" t="s">
        <v>748</v>
      </c>
      <c r="N31" s="1264"/>
      <c r="O31" s="1264"/>
      <c r="P31" s="1264"/>
      <c r="Q31" s="1264"/>
      <c r="R31" s="1264"/>
      <c r="S31" s="1264"/>
      <c r="T31" s="1264"/>
      <c r="U31" s="1264"/>
      <c r="V31" s="1264"/>
      <c r="W31" s="1264"/>
      <c r="X31" s="1264"/>
      <c r="Y31" s="1037"/>
      <c r="Z31" s="484"/>
      <c r="AA31" s="484"/>
      <c r="AB31" s="484"/>
      <c r="AC31" s="484"/>
    </row>
    <row r="32" spans="1:29">
      <c r="M32" s="483"/>
      <c r="N32" s="483"/>
      <c r="O32" s="483"/>
      <c r="P32" s="483"/>
      <c r="Q32" s="483"/>
      <c r="R32" s="483"/>
      <c r="S32" s="483"/>
      <c r="T32" s="483"/>
      <c r="U32" s="483"/>
      <c r="V32" s="483"/>
      <c r="W32" s="483"/>
      <c r="X32" s="483"/>
      <c r="Y32" s="960"/>
      <c r="Z32" s="474"/>
      <c r="AA32" s="474"/>
      <c r="AB32" s="474"/>
      <c r="AC32" s="474"/>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95" hidden="1" customWidth="1"/>
    <col min="2" max="4" width="3.7109375" style="1092"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2"/>
    <col min="12" max="12" width="11.140625" style="1092" customWidth="1"/>
    <col min="13" max="20" width="10.5703125" style="1092"/>
    <col min="21" max="16384" width="10.5703125" style="1067"/>
  </cols>
  <sheetData>
    <row r="1" spans="1:20" ht="3" customHeight="1">
      <c r="A1" s="1095" t="s">
        <v>208</v>
      </c>
    </row>
    <row r="2" spans="1:20" ht="22.5">
      <c r="F2" s="1265" t="s">
        <v>470</v>
      </c>
      <c r="G2" s="1266"/>
      <c r="H2" s="1267"/>
      <c r="I2" s="1129"/>
    </row>
    <row r="3" spans="1:20" ht="3" customHeight="1"/>
    <row r="4" spans="1:20" s="1089" customFormat="1" ht="11.25">
      <c r="A4" s="1094"/>
      <c r="B4" s="1094"/>
      <c r="C4" s="1094"/>
      <c r="D4" s="1094"/>
      <c r="F4" s="1217" t="s">
        <v>444</v>
      </c>
      <c r="G4" s="1217"/>
      <c r="H4" s="1217"/>
      <c r="I4" s="1268" t="s">
        <v>445</v>
      </c>
      <c r="J4" s="1094"/>
      <c r="K4" s="1094"/>
      <c r="L4" s="1094"/>
      <c r="M4" s="1094"/>
      <c r="N4" s="1094"/>
      <c r="O4" s="1094"/>
      <c r="P4" s="1094"/>
      <c r="Q4" s="1094"/>
      <c r="R4" s="1094"/>
      <c r="S4" s="1094"/>
      <c r="T4" s="1094"/>
    </row>
    <row r="5" spans="1:20" s="1089" customFormat="1" ht="11.25" customHeight="1">
      <c r="A5" s="1094"/>
      <c r="B5" s="1094"/>
      <c r="C5" s="1094"/>
      <c r="D5" s="1094"/>
      <c r="F5" s="1106" t="s">
        <v>90</v>
      </c>
      <c r="G5" s="1119" t="s">
        <v>447</v>
      </c>
      <c r="H5" s="1105" t="s">
        <v>438</v>
      </c>
      <c r="I5" s="1268"/>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471</v>
      </c>
      <c r="H7" s="1104" t="str">
        <f>IF(dateCh="","",dateCh)</f>
        <v>29.04.2019</v>
      </c>
      <c r="I7" s="1090" t="s">
        <v>472</v>
      </c>
      <c r="J7" s="1115"/>
      <c r="K7" s="1094"/>
      <c r="L7" s="1094"/>
      <c r="M7" s="1094"/>
      <c r="N7" s="1094"/>
      <c r="O7" s="1094"/>
      <c r="P7" s="1094"/>
      <c r="Q7" s="1094"/>
      <c r="R7" s="1094"/>
      <c r="S7" s="1094"/>
      <c r="T7" s="1094"/>
    </row>
    <row r="8" spans="1:20" s="1089" customFormat="1" ht="45">
      <c r="A8" s="1269">
        <v>1</v>
      </c>
      <c r="B8" s="1094"/>
      <c r="C8" s="1094"/>
      <c r="D8" s="1094"/>
      <c r="F8" s="1116" t="str">
        <f>"2." &amp;mergeValue(A8)</f>
        <v>2.1</v>
      </c>
      <c r="G8" s="1125" t="s">
        <v>473</v>
      </c>
      <c r="H8" s="1104" t="str">
        <f>IF('Перечень тарифов'!R21="","наименование отсутствует","" &amp; 'Перечень тарифов'!R21 &amp; "")</f>
        <v>наименование отсутствует</v>
      </c>
      <c r="I8" s="1090" t="s">
        <v>568</v>
      </c>
      <c r="J8" s="1115"/>
      <c r="K8" s="1094"/>
      <c r="L8" s="1094"/>
      <c r="M8" s="1094"/>
      <c r="N8" s="1094"/>
      <c r="O8" s="1094"/>
      <c r="P8" s="1094"/>
      <c r="Q8" s="1094"/>
      <c r="R8" s="1094"/>
      <c r="S8" s="1094"/>
      <c r="T8" s="1094"/>
    </row>
    <row r="9" spans="1:20" s="1089" customFormat="1" ht="22.5">
      <c r="A9" s="1269"/>
      <c r="B9" s="1094"/>
      <c r="C9" s="1094"/>
      <c r="D9" s="1094"/>
      <c r="F9" s="1116" t="str">
        <f>"3." &amp;mergeValue(A9)</f>
        <v>3.1</v>
      </c>
      <c r="G9" s="1125" t="s">
        <v>474</v>
      </c>
      <c r="H9" s="1104" t="str">
        <f>IF('Перечень тарифов'!F21="","наименование отсутствует","" &amp; 'Перечень тарифов'!F21 &amp; "")</f>
        <v>Передача. Тепловая энергия</v>
      </c>
      <c r="I9" s="1090" t="s">
        <v>566</v>
      </c>
      <c r="J9" s="1115"/>
      <c r="K9" s="1094"/>
      <c r="L9" s="1094"/>
      <c r="M9" s="1094"/>
      <c r="N9" s="1094"/>
      <c r="O9" s="1094"/>
      <c r="P9" s="1094"/>
      <c r="Q9" s="1094"/>
      <c r="R9" s="1094"/>
      <c r="S9" s="1094"/>
      <c r="T9" s="1094"/>
    </row>
    <row r="10" spans="1:20" s="1089" customFormat="1" ht="22.5">
      <c r="A10" s="1269"/>
      <c r="B10" s="1094"/>
      <c r="C10" s="1094"/>
      <c r="D10" s="1094"/>
      <c r="F10" s="1116" t="str">
        <f>"4."&amp;mergeValue(A10)</f>
        <v>4.1</v>
      </c>
      <c r="G10" s="1125" t="s">
        <v>475</v>
      </c>
      <c r="H10" s="1105" t="s">
        <v>448</v>
      </c>
      <c r="I10" s="1090"/>
      <c r="J10" s="1115"/>
      <c r="K10" s="1094"/>
      <c r="L10" s="1094"/>
      <c r="M10" s="1094"/>
      <c r="N10" s="1094"/>
      <c r="O10" s="1094"/>
      <c r="P10" s="1094"/>
      <c r="Q10" s="1094"/>
      <c r="R10" s="1094"/>
      <c r="S10" s="1094"/>
      <c r="T10" s="1094"/>
    </row>
    <row r="11" spans="1:20" s="1089" customFormat="1" ht="18.75">
      <c r="A11" s="1269"/>
      <c r="B11" s="1269">
        <v>1</v>
      </c>
      <c r="C11" s="1121"/>
      <c r="D11" s="1121"/>
      <c r="F11" s="1116" t="str">
        <f>"4."&amp;mergeValue(A11) &amp;"."&amp;mergeValue(B11)</f>
        <v>4.1.1</v>
      </c>
      <c r="G11" s="1111" t="s">
        <v>570</v>
      </c>
      <c r="H11" s="1104" t="str">
        <f>IF(region_name="","",region_name)</f>
        <v>Ростовская область</v>
      </c>
      <c r="I11" s="1090" t="s">
        <v>478</v>
      </c>
      <c r="J11" s="1115"/>
      <c r="K11" s="1094"/>
      <c r="L11" s="1094"/>
      <c r="M11" s="1094"/>
      <c r="N11" s="1094"/>
      <c r="O11" s="1094"/>
      <c r="P11" s="1094"/>
      <c r="Q11" s="1094"/>
      <c r="R11" s="1094"/>
      <c r="S11" s="1094"/>
      <c r="T11" s="1094"/>
    </row>
    <row r="12" spans="1:20" s="1089" customFormat="1" ht="22.5">
      <c r="A12" s="1269"/>
      <c r="B12" s="1269"/>
      <c r="C12" s="1269">
        <v>1</v>
      </c>
      <c r="D12" s="1121"/>
      <c r="F12" s="1116" t="str">
        <f>"4."&amp;mergeValue(A12) &amp;"."&amp;mergeValue(B12)&amp;"."&amp;mergeValue(C12)</f>
        <v>4.1.1.1</v>
      </c>
      <c r="G12" s="1120" t="s">
        <v>476</v>
      </c>
      <c r="H12" s="1104" t="str">
        <f>IF(Территории!H13="","","" &amp; Территории!H13 &amp; "")</f>
        <v>Город Волгодонск</v>
      </c>
      <c r="I12" s="1090" t="s">
        <v>479</v>
      </c>
      <c r="J12" s="1115"/>
      <c r="K12" s="1094"/>
      <c r="L12" s="1094"/>
      <c r="M12" s="1094"/>
      <c r="N12" s="1094"/>
      <c r="O12" s="1094"/>
      <c r="P12" s="1094"/>
      <c r="Q12" s="1094"/>
      <c r="R12" s="1094"/>
      <c r="S12" s="1094"/>
      <c r="T12" s="1094"/>
    </row>
    <row r="13" spans="1:20" s="1089" customFormat="1" ht="56.25">
      <c r="A13" s="1269"/>
      <c r="B13" s="1269"/>
      <c r="C13" s="1269"/>
      <c r="D13" s="1121">
        <v>1</v>
      </c>
      <c r="F13" s="1116" t="str">
        <f>"4."&amp;mergeValue(A13) &amp;"."&amp;mergeValue(B13)&amp;"."&amp;mergeValue(C13)&amp;"."&amp;mergeValue(D13)</f>
        <v>4.1.1.1.1</v>
      </c>
      <c r="G13" s="1128" t="s">
        <v>477</v>
      </c>
      <c r="H13" s="1104" t="str">
        <f>IF(Территории!R14="","","" &amp; Территории!R14 &amp; "")</f>
        <v>Город Волгодонск (60712000)</v>
      </c>
      <c r="I13" s="1176" t="s">
        <v>569</v>
      </c>
      <c r="J13" s="1115"/>
      <c r="K13" s="1094"/>
      <c r="L13" s="1094"/>
      <c r="M13" s="1094"/>
      <c r="N13" s="1094"/>
      <c r="O13" s="1094"/>
      <c r="P13" s="1094"/>
      <c r="Q13" s="1094"/>
      <c r="R13" s="1094"/>
      <c r="S13" s="1094"/>
      <c r="T13" s="1094"/>
    </row>
    <row r="14" spans="1:20" s="1089" customFormat="1" ht="45">
      <c r="A14" s="1269">
        <v>2</v>
      </c>
      <c r="B14" s="1094"/>
      <c r="C14" s="1094"/>
      <c r="D14" s="1094"/>
      <c r="F14" s="1116" t="str">
        <f>"2." &amp;mergeValue(A14)</f>
        <v>2.2</v>
      </c>
      <c r="G14" s="1125" t="s">
        <v>473</v>
      </c>
      <c r="H14" s="1177" t="str">
        <f>IF('Перечень тарифов'!R26="","наименование отсутствует","" &amp; 'Перечень тарифов'!R26 &amp; "")</f>
        <v>наименование отсутствует</v>
      </c>
      <c r="I14" s="1090" t="s">
        <v>568</v>
      </c>
      <c r="J14" s="1115"/>
      <c r="K14" s="1094"/>
      <c r="L14" s="1094"/>
      <c r="M14" s="1094"/>
      <c r="N14" s="1094"/>
      <c r="O14" s="1094"/>
      <c r="P14" s="1094"/>
      <c r="Q14" s="1094"/>
      <c r="R14" s="1094"/>
      <c r="S14" s="1094"/>
      <c r="T14" s="1094"/>
    </row>
    <row r="15" spans="1:20" s="1089" customFormat="1" ht="22.5">
      <c r="A15" s="1269"/>
      <c r="B15" s="1094"/>
      <c r="C15" s="1094"/>
      <c r="D15" s="1094"/>
      <c r="F15" s="1116" t="str">
        <f>"3." &amp;mergeValue(A15)</f>
        <v>3.2</v>
      </c>
      <c r="G15" s="1125" t="s">
        <v>474</v>
      </c>
      <c r="H15" s="1177" t="str">
        <f>IF('Перечень тарифов'!F26="","наименование отсутствует","" &amp; 'Перечень тарифов'!F26 &amp; "")</f>
        <v>Передача. Теплоноситель</v>
      </c>
      <c r="I15" s="1090" t="s">
        <v>566</v>
      </c>
      <c r="J15" s="1115"/>
      <c r="K15" s="1094"/>
      <c r="L15" s="1094"/>
      <c r="M15" s="1094"/>
      <c r="N15" s="1094"/>
      <c r="O15" s="1094"/>
      <c r="P15" s="1094"/>
      <c r="Q15" s="1094"/>
      <c r="R15" s="1094"/>
      <c r="S15" s="1094"/>
      <c r="T15" s="1094"/>
    </row>
    <row r="16" spans="1:20" s="1089" customFormat="1" ht="22.5">
      <c r="A16" s="1269"/>
      <c r="B16" s="1094"/>
      <c r="C16" s="1094"/>
      <c r="D16" s="1094"/>
      <c r="F16" s="1116" t="str">
        <f>"4."&amp;mergeValue(A16)</f>
        <v>4.2</v>
      </c>
      <c r="G16" s="1125" t="s">
        <v>475</v>
      </c>
      <c r="H16" s="1181" t="s">
        <v>448</v>
      </c>
      <c r="I16" s="1090"/>
      <c r="J16" s="1115"/>
      <c r="K16" s="1094"/>
      <c r="L16" s="1094"/>
      <c r="M16" s="1094"/>
      <c r="N16" s="1094"/>
      <c r="O16" s="1094"/>
      <c r="P16" s="1094"/>
      <c r="Q16" s="1094"/>
      <c r="R16" s="1094"/>
      <c r="S16" s="1094"/>
      <c r="T16" s="1094"/>
    </row>
    <row r="17" spans="1:20" s="1089" customFormat="1" ht="18.75">
      <c r="A17" s="1269"/>
      <c r="B17" s="1269">
        <v>1</v>
      </c>
      <c r="C17" s="1175"/>
      <c r="D17" s="1175"/>
      <c r="F17" s="1116" t="str">
        <f>"4."&amp;mergeValue(A17) &amp;"."&amp;mergeValue(B17)</f>
        <v>4.2.1</v>
      </c>
      <c r="G17" s="1111" t="s">
        <v>570</v>
      </c>
      <c r="H17" s="1177" t="str">
        <f>IF(region_name="","",region_name)</f>
        <v>Ростовская область</v>
      </c>
      <c r="I17" s="1090" t="s">
        <v>478</v>
      </c>
      <c r="J17" s="1115"/>
      <c r="K17" s="1094"/>
      <c r="L17" s="1094"/>
      <c r="M17" s="1094"/>
      <c r="N17" s="1094"/>
      <c r="O17" s="1094"/>
      <c r="P17" s="1094"/>
      <c r="Q17" s="1094"/>
      <c r="R17" s="1094"/>
      <c r="S17" s="1094"/>
      <c r="T17" s="1094"/>
    </row>
    <row r="18" spans="1:20" s="1089" customFormat="1" ht="22.5">
      <c r="A18" s="1269"/>
      <c r="B18" s="1269"/>
      <c r="C18" s="1269">
        <v>1</v>
      </c>
      <c r="D18" s="1175"/>
      <c r="F18" s="1116" t="str">
        <f>"4."&amp;mergeValue(A18) &amp;"."&amp;mergeValue(B18)&amp;"."&amp;mergeValue(C18)</f>
        <v>4.2.1.1</v>
      </c>
      <c r="G18" s="1120" t="s">
        <v>476</v>
      </c>
      <c r="H18" s="1177" t="str">
        <f>IF(Территории!H13="","","" &amp; Территории!H13 &amp; "")</f>
        <v>Город Волгодонск</v>
      </c>
      <c r="I18" s="1090" t="s">
        <v>479</v>
      </c>
      <c r="J18" s="1115"/>
      <c r="K18" s="1094"/>
      <c r="L18" s="1094"/>
      <c r="M18" s="1094"/>
      <c r="N18" s="1094"/>
      <c r="O18" s="1094"/>
      <c r="P18" s="1094"/>
      <c r="Q18" s="1094"/>
      <c r="R18" s="1094"/>
      <c r="S18" s="1094"/>
      <c r="T18" s="1094"/>
    </row>
    <row r="19" spans="1:20" s="1089" customFormat="1" ht="56.25">
      <c r="A19" s="1269"/>
      <c r="B19" s="1269"/>
      <c r="C19" s="1269"/>
      <c r="D19" s="1175">
        <v>1</v>
      </c>
      <c r="F19" s="1116" t="str">
        <f>"4."&amp;mergeValue(A19) &amp;"."&amp;mergeValue(B19)&amp;"."&amp;mergeValue(C19)&amp;"."&amp;mergeValue(D19)</f>
        <v>4.2.1.1.1</v>
      </c>
      <c r="G19" s="1128" t="s">
        <v>477</v>
      </c>
      <c r="H19" s="1177" t="str">
        <f>IF(Территории!R14="","","" &amp; Территории!R14 &amp; "")</f>
        <v>Город Волгодонск (60712000)</v>
      </c>
      <c r="I19" s="1176" t="s">
        <v>569</v>
      </c>
      <c r="J19" s="1115"/>
      <c r="K19" s="1094"/>
      <c r="L19" s="1094"/>
      <c r="M19" s="1094"/>
      <c r="N19" s="1094"/>
      <c r="O19" s="1094"/>
      <c r="P19" s="1094"/>
      <c r="Q19" s="1094"/>
      <c r="R19" s="1094"/>
      <c r="S19" s="1094"/>
      <c r="T19" s="1094"/>
    </row>
    <row r="20" spans="1:20" s="1089" customFormat="1" ht="45">
      <c r="A20" s="1269">
        <v>3</v>
      </c>
      <c r="B20" s="1094"/>
      <c r="C20" s="1094"/>
      <c r="D20" s="1094"/>
      <c r="F20" s="1116" t="str">
        <f>"2." &amp;mergeValue(A20)</f>
        <v>2.3</v>
      </c>
      <c r="G20" s="1125" t="s">
        <v>473</v>
      </c>
      <c r="H20" s="1177" t="str">
        <f>IF('Перечень тарифов'!R31="","наименование отсутствует","" &amp; 'Перечень тарифов'!R31 &amp; "")</f>
        <v>наименование отсутствует</v>
      </c>
      <c r="I20" s="1090" t="s">
        <v>568</v>
      </c>
      <c r="J20" s="1115"/>
      <c r="K20" s="1094"/>
      <c r="L20" s="1094"/>
      <c r="M20" s="1094"/>
      <c r="N20" s="1094"/>
      <c r="O20" s="1094"/>
      <c r="P20" s="1094"/>
      <c r="Q20" s="1094"/>
      <c r="R20" s="1094"/>
      <c r="S20" s="1094"/>
      <c r="T20" s="1094"/>
    </row>
    <row r="21" spans="1:20" s="1089" customFormat="1" ht="22.5">
      <c r="A21" s="1269"/>
      <c r="B21" s="1094"/>
      <c r="C21" s="1094"/>
      <c r="D21" s="1094"/>
      <c r="F21" s="1116" t="str">
        <f>"3." &amp;mergeValue(A21)</f>
        <v>3.3</v>
      </c>
      <c r="G21" s="1125" t="s">
        <v>474</v>
      </c>
      <c r="H21" s="1177" t="str">
        <f>IF('Перечень тарифов'!F31="","наименование отсутствует","" &amp; 'Перечень тарифов'!F31 &amp; "")</f>
        <v>Передача. Тепловая энергия; Передача. Теплоноситель</v>
      </c>
      <c r="I21" s="1090" t="s">
        <v>566</v>
      </c>
      <c r="J21" s="1115"/>
      <c r="K21" s="1094"/>
      <c r="L21" s="1094"/>
      <c r="M21" s="1094"/>
      <c r="N21" s="1094"/>
      <c r="O21" s="1094"/>
      <c r="P21" s="1094"/>
      <c r="Q21" s="1094"/>
      <c r="R21" s="1094"/>
      <c r="S21" s="1094"/>
      <c r="T21" s="1094"/>
    </row>
    <row r="22" spans="1:20" s="1089" customFormat="1" ht="22.5">
      <c r="A22" s="1269"/>
      <c r="B22" s="1094"/>
      <c r="C22" s="1094"/>
      <c r="D22" s="1094"/>
      <c r="F22" s="1116" t="str">
        <f>"4."&amp;mergeValue(A22)</f>
        <v>4.3</v>
      </c>
      <c r="G22" s="1125" t="s">
        <v>475</v>
      </c>
      <c r="H22" s="1181" t="s">
        <v>448</v>
      </c>
      <c r="I22" s="1090"/>
      <c r="J22" s="1115"/>
      <c r="K22" s="1094"/>
      <c r="L22" s="1094"/>
      <c r="M22" s="1094"/>
      <c r="N22" s="1094"/>
      <c r="O22" s="1094"/>
      <c r="P22" s="1094"/>
      <c r="Q22" s="1094"/>
      <c r="R22" s="1094"/>
      <c r="S22" s="1094"/>
      <c r="T22" s="1094"/>
    </row>
    <row r="23" spans="1:20" s="1089" customFormat="1" ht="18.75">
      <c r="A23" s="1269"/>
      <c r="B23" s="1269">
        <v>1</v>
      </c>
      <c r="C23" s="1175"/>
      <c r="D23" s="1175"/>
      <c r="F23" s="1116" t="str">
        <f>"4."&amp;mergeValue(A23) &amp;"."&amp;mergeValue(B23)</f>
        <v>4.3.1</v>
      </c>
      <c r="G23" s="1111" t="s">
        <v>570</v>
      </c>
      <c r="H23" s="1177" t="str">
        <f>IF(region_name="","",region_name)</f>
        <v>Ростовская область</v>
      </c>
      <c r="I23" s="1090" t="s">
        <v>478</v>
      </c>
      <c r="J23" s="1115"/>
      <c r="K23" s="1094"/>
      <c r="L23" s="1094"/>
      <c r="M23" s="1094"/>
      <c r="N23" s="1094"/>
      <c r="O23" s="1094"/>
      <c r="P23" s="1094"/>
      <c r="Q23" s="1094"/>
      <c r="R23" s="1094"/>
      <c r="S23" s="1094"/>
      <c r="T23" s="1094"/>
    </row>
    <row r="24" spans="1:20" s="1089" customFormat="1" ht="22.5">
      <c r="A24" s="1269"/>
      <c r="B24" s="1269"/>
      <c r="C24" s="1269">
        <v>1</v>
      </c>
      <c r="D24" s="1175"/>
      <c r="F24" s="1116" t="str">
        <f>"4."&amp;mergeValue(A24) &amp;"."&amp;mergeValue(B24)&amp;"."&amp;mergeValue(C24)</f>
        <v>4.3.1.1</v>
      </c>
      <c r="G24" s="1120" t="s">
        <v>476</v>
      </c>
      <c r="H24" s="1177" t="str">
        <f>IF(Территории!H13="","","" &amp; Территории!H13 &amp; "")</f>
        <v>Город Волгодонск</v>
      </c>
      <c r="I24" s="1090" t="s">
        <v>479</v>
      </c>
      <c r="J24" s="1115"/>
      <c r="K24" s="1094"/>
      <c r="L24" s="1094"/>
      <c r="M24" s="1094"/>
      <c r="N24" s="1094"/>
      <c r="O24" s="1094"/>
      <c r="P24" s="1094"/>
      <c r="Q24" s="1094"/>
      <c r="R24" s="1094"/>
      <c r="S24" s="1094"/>
      <c r="T24" s="1094"/>
    </row>
    <row r="25" spans="1:20" s="1089" customFormat="1" ht="56.25">
      <c r="A25" s="1269"/>
      <c r="B25" s="1269"/>
      <c r="C25" s="1269"/>
      <c r="D25" s="1175">
        <v>1</v>
      </c>
      <c r="F25" s="1116" t="str">
        <f>"4."&amp;mergeValue(A25) &amp;"."&amp;mergeValue(B25)&amp;"."&amp;mergeValue(C25)&amp;"."&amp;mergeValue(D25)</f>
        <v>4.3.1.1.1</v>
      </c>
      <c r="G25" s="1128" t="s">
        <v>477</v>
      </c>
      <c r="H25" s="1177" t="str">
        <f>IF(Территории!R14="","","" &amp; Территории!R14 &amp; "")</f>
        <v>Город Волгодонск (60712000)</v>
      </c>
      <c r="I25" s="1176" t="s">
        <v>569</v>
      </c>
      <c r="J25" s="1115"/>
      <c r="K25" s="1094"/>
      <c r="L25" s="1094"/>
      <c r="M25" s="1094"/>
      <c r="N25" s="1094"/>
      <c r="O25" s="1094"/>
      <c r="P25" s="1094"/>
      <c r="Q25" s="1094"/>
      <c r="R25" s="1094"/>
      <c r="S25" s="1094"/>
      <c r="T25" s="1094"/>
    </row>
    <row r="26" spans="1:20" s="1113" customFormat="1" ht="3" customHeight="1">
      <c r="A26" s="1114"/>
      <c r="B26" s="1114"/>
      <c r="C26" s="1114"/>
      <c r="D26" s="1114"/>
      <c r="F26" s="1112"/>
      <c r="G26" s="1126"/>
      <c r="H26" s="1127"/>
      <c r="I26" s="1097"/>
      <c r="J26" s="1114"/>
      <c r="K26" s="1114"/>
      <c r="L26" s="1114"/>
      <c r="M26" s="1114"/>
      <c r="N26" s="1114"/>
      <c r="O26" s="1114"/>
      <c r="P26" s="1114"/>
      <c r="Q26" s="1114"/>
      <c r="R26" s="1114"/>
      <c r="S26" s="1114"/>
      <c r="T26" s="1114"/>
    </row>
    <row r="27" spans="1:20" s="1113" customFormat="1" ht="15" customHeight="1">
      <c r="A27" s="1114"/>
      <c r="B27" s="1114"/>
      <c r="C27" s="1114"/>
      <c r="D27" s="1114"/>
      <c r="F27" s="1112"/>
      <c r="G27" s="1264" t="s">
        <v>571</v>
      </c>
      <c r="H27" s="1264"/>
      <c r="I27" s="1097"/>
      <c r="J27" s="1114"/>
      <c r="K27" s="1114"/>
      <c r="L27" s="1114"/>
      <c r="M27" s="1114"/>
      <c r="N27" s="1114"/>
      <c r="O27" s="1114"/>
      <c r="P27" s="1114"/>
      <c r="Q27" s="1114"/>
      <c r="R27" s="1114"/>
      <c r="S27" s="1114"/>
      <c r="T27" s="1114"/>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5" hidden="1" customWidth="1"/>
    <col min="2" max="2" width="9.140625" style="1087" hidden="1" customWidth="1"/>
    <col min="3" max="3" width="3.7109375" style="1074" customWidth="1"/>
    <col min="4" max="4" width="6.28515625" style="1067" bestFit="1" customWidth="1"/>
    <col min="5" max="5" width="64.140625" style="1067" customWidth="1"/>
    <col min="6" max="7" width="35.7109375" style="1067" customWidth="1"/>
    <col min="8" max="8" width="115.7109375" style="1067" customWidth="1"/>
    <col min="9" max="9" width="10.5703125" style="1067"/>
    <col min="10" max="11" width="10.5703125" style="1093"/>
    <col min="12" max="16384" width="10.5703125" style="1067"/>
  </cols>
  <sheetData>
    <row r="1" spans="1:17" hidden="1">
      <c r="N1" s="1142"/>
      <c r="O1" s="1142"/>
      <c r="Q1" s="1142"/>
    </row>
    <row r="2" spans="1:17" hidden="1"/>
    <row r="3" spans="1:17" hidden="1"/>
    <row r="4" spans="1:17" ht="3" customHeight="1">
      <c r="C4" s="1073"/>
      <c r="D4" s="1068"/>
      <c r="E4" s="1068"/>
      <c r="F4" s="1068"/>
      <c r="G4" s="1133"/>
      <c r="H4" s="1133"/>
    </row>
    <row r="5" spans="1:17" ht="26.1" customHeight="1">
      <c r="C5" s="1073"/>
      <c r="D5" s="1286" t="s">
        <v>695</v>
      </c>
      <c r="E5" s="1286"/>
      <c r="F5" s="1286"/>
      <c r="G5" s="1286"/>
      <c r="H5" s="1130"/>
    </row>
    <row r="6" spans="1:17" ht="3" customHeight="1">
      <c r="C6" s="1073"/>
      <c r="D6" s="1068"/>
      <c r="E6" s="1134"/>
      <c r="F6" s="1134"/>
      <c r="G6" s="1072"/>
      <c r="H6" s="1135"/>
    </row>
    <row r="7" spans="1:17">
      <c r="C7" s="1073"/>
      <c r="D7" s="1300" t="s">
        <v>444</v>
      </c>
      <c r="E7" s="1300"/>
      <c r="F7" s="1300"/>
      <c r="G7" s="1300"/>
      <c r="H7" s="1339" t="s">
        <v>445</v>
      </c>
    </row>
    <row r="8" spans="1:17">
      <c r="C8" s="1073"/>
      <c r="D8" s="1077" t="s">
        <v>90</v>
      </c>
      <c r="E8" s="1078" t="s">
        <v>447</v>
      </c>
      <c r="F8" s="1078" t="s">
        <v>438</v>
      </c>
      <c r="G8" s="1078" t="s">
        <v>446</v>
      </c>
      <c r="H8" s="1339"/>
    </row>
    <row r="9" spans="1:17" ht="12" customHeight="1">
      <c r="C9" s="1073"/>
      <c r="D9" s="1069" t="s">
        <v>91</v>
      </c>
      <c r="E9" s="1069" t="s">
        <v>47</v>
      </c>
      <c r="F9" s="1069" t="s">
        <v>48</v>
      </c>
      <c r="G9" s="1069" t="s">
        <v>49</v>
      </c>
      <c r="H9" s="1069" t="s">
        <v>66</v>
      </c>
    </row>
    <row r="10" spans="1:17" ht="21" customHeight="1">
      <c r="A10" s="1098"/>
      <c r="C10" s="1073"/>
      <c r="D10" s="1088" t="s">
        <v>91</v>
      </c>
      <c r="E10" s="1143" t="s">
        <v>698</v>
      </c>
      <c r="F10" s="1123"/>
      <c r="G10" s="1103"/>
      <c r="H10" s="1289" t="s">
        <v>700</v>
      </c>
    </row>
    <row r="11" spans="1:17" ht="21" customHeight="1">
      <c r="A11" s="1098"/>
      <c r="C11" s="1073"/>
      <c r="D11" s="1088" t="s">
        <v>47</v>
      </c>
      <c r="E11" s="1143" t="s">
        <v>699</v>
      </c>
      <c r="F11" s="1123"/>
      <c r="G11" s="1103"/>
      <c r="H11" s="1290"/>
    </row>
    <row r="12" spans="1:17" ht="21" customHeight="1">
      <c r="A12" s="1076"/>
      <c r="C12" s="1071"/>
      <c r="D12" s="1088" t="s">
        <v>48</v>
      </c>
      <c r="E12" s="1143" t="s">
        <v>682</v>
      </c>
      <c r="F12" s="1123"/>
      <c r="G12" s="1103"/>
      <c r="H12" s="1290"/>
      <c r="I12" s="1093"/>
      <c r="K12" s="1067"/>
    </row>
    <row r="13" spans="1:17" ht="21" customHeight="1">
      <c r="A13" s="1076"/>
      <c r="C13" s="1071"/>
      <c r="D13" s="1088" t="s">
        <v>49</v>
      </c>
      <c r="E13" s="1143" t="s">
        <v>683</v>
      </c>
      <c r="F13" s="1123"/>
      <c r="G13" s="1103"/>
      <c r="H13" s="1290"/>
      <c r="I13" s="1093"/>
      <c r="K13" s="1067"/>
    </row>
    <row r="14" spans="1:17" ht="15" customHeight="1">
      <c r="A14" s="1098"/>
      <c r="C14" s="1073"/>
      <c r="D14" s="1079"/>
      <c r="E14" s="1145" t="s">
        <v>326</v>
      </c>
      <c r="F14" s="1140"/>
      <c r="G14" s="1138"/>
      <c r="H14" s="1291"/>
    </row>
    <row r="15" spans="1:17">
      <c r="D15" s="1147"/>
      <c r="E15" s="1147"/>
      <c r="F15" s="1147"/>
      <c r="G15" s="1147"/>
      <c r="H15" s="1147"/>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95" hidden="1" customWidth="1"/>
    <col min="2" max="4" width="3.7109375" style="1092"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2"/>
    <col min="12" max="12" width="11.140625" style="1092" customWidth="1"/>
    <col min="13" max="20" width="10.5703125" style="1092"/>
    <col min="21" max="16384" width="10.5703125" style="1067"/>
  </cols>
  <sheetData>
    <row r="1" spans="1:20" ht="3" customHeight="1">
      <c r="A1" s="1095" t="s">
        <v>208</v>
      </c>
    </row>
    <row r="2" spans="1:20" ht="22.5">
      <c r="F2" s="1265" t="s">
        <v>470</v>
      </c>
      <c r="G2" s="1266"/>
      <c r="H2" s="1267"/>
      <c r="I2" s="1129"/>
    </row>
    <row r="3" spans="1:20" ht="3" customHeight="1"/>
    <row r="4" spans="1:20" s="1089" customFormat="1" ht="11.25">
      <c r="A4" s="1094"/>
      <c r="B4" s="1094"/>
      <c r="C4" s="1094"/>
      <c r="D4" s="1094"/>
      <c r="F4" s="1217" t="s">
        <v>444</v>
      </c>
      <c r="G4" s="1217"/>
      <c r="H4" s="1217"/>
      <c r="I4" s="1268" t="s">
        <v>445</v>
      </c>
      <c r="J4" s="1094"/>
      <c r="K4" s="1094"/>
      <c r="L4" s="1094"/>
      <c r="M4" s="1094"/>
      <c r="N4" s="1094"/>
      <c r="O4" s="1094"/>
      <c r="P4" s="1094"/>
      <c r="Q4" s="1094"/>
      <c r="R4" s="1094"/>
      <c r="S4" s="1094"/>
      <c r="T4" s="1094"/>
    </row>
    <row r="5" spans="1:20" s="1089" customFormat="1" ht="11.25" customHeight="1">
      <c r="A5" s="1094"/>
      <c r="B5" s="1094"/>
      <c r="C5" s="1094"/>
      <c r="D5" s="1094"/>
      <c r="F5" s="1174" t="s">
        <v>90</v>
      </c>
      <c r="G5" s="1119" t="s">
        <v>447</v>
      </c>
      <c r="H5" s="1181" t="s">
        <v>438</v>
      </c>
      <c r="I5" s="1268"/>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471</v>
      </c>
      <c r="H7" s="1177" t="str">
        <f>IF(dateCh="","",dateCh)</f>
        <v>29.04.2019</v>
      </c>
      <c r="I7" s="1090" t="s">
        <v>472</v>
      </c>
      <c r="J7" s="1115"/>
      <c r="K7" s="1094"/>
      <c r="L7" s="1094"/>
      <c r="M7" s="1094"/>
      <c r="N7" s="1094"/>
      <c r="O7" s="1094"/>
      <c r="P7" s="1094"/>
      <c r="Q7" s="1094"/>
      <c r="R7" s="1094"/>
      <c r="S7" s="1094"/>
      <c r="T7" s="1094"/>
    </row>
    <row r="8" spans="1:20" s="1089" customFormat="1" ht="45">
      <c r="A8" s="1269">
        <v>1</v>
      </c>
      <c r="B8" s="1094"/>
      <c r="C8" s="1094"/>
      <c r="D8" s="1094"/>
      <c r="F8" s="1116" t="str">
        <f>"2." &amp;mergeValue(A8)</f>
        <v>2.1</v>
      </c>
      <c r="G8" s="1125" t="s">
        <v>473</v>
      </c>
      <c r="H8" s="1177" t="str">
        <f>IF('Перечень тарифов'!R21="","наименование отсутствует","" &amp; 'Перечень тарифов'!R21 &amp; "")</f>
        <v>наименование отсутствует</v>
      </c>
      <c r="I8" s="1090" t="s">
        <v>568</v>
      </c>
      <c r="J8" s="1115"/>
      <c r="K8" s="1094"/>
      <c r="L8" s="1094"/>
      <c r="M8" s="1094"/>
      <c r="N8" s="1094"/>
      <c r="O8" s="1094"/>
      <c r="P8" s="1094"/>
      <c r="Q8" s="1094"/>
      <c r="R8" s="1094"/>
      <c r="S8" s="1094"/>
      <c r="T8" s="1094"/>
    </row>
    <row r="9" spans="1:20" s="1089" customFormat="1" ht="22.5">
      <c r="A9" s="1269"/>
      <c r="B9" s="1094"/>
      <c r="C9" s="1094"/>
      <c r="D9" s="1094"/>
      <c r="F9" s="1116" t="str">
        <f>"3." &amp;mergeValue(A9)</f>
        <v>3.1</v>
      </c>
      <c r="G9" s="1125" t="s">
        <v>474</v>
      </c>
      <c r="H9" s="1177" t="str">
        <f>IF('Перечень тарифов'!F21="","наименование отсутствует","" &amp; 'Перечень тарифов'!F21 &amp; "")</f>
        <v>Передача. Тепловая энергия</v>
      </c>
      <c r="I9" s="1090" t="s">
        <v>566</v>
      </c>
      <c r="J9" s="1115"/>
      <c r="K9" s="1094"/>
      <c r="L9" s="1094"/>
      <c r="M9" s="1094"/>
      <c r="N9" s="1094"/>
      <c r="O9" s="1094"/>
      <c r="P9" s="1094"/>
      <c r="Q9" s="1094"/>
      <c r="R9" s="1094"/>
      <c r="S9" s="1094"/>
      <c r="T9" s="1094"/>
    </row>
    <row r="10" spans="1:20" s="1089" customFormat="1" ht="22.5">
      <c r="A10" s="1269"/>
      <c r="B10" s="1094"/>
      <c r="C10" s="1094"/>
      <c r="D10" s="1094"/>
      <c r="F10" s="1116" t="str">
        <f>"4."&amp;mergeValue(A10)</f>
        <v>4.1</v>
      </c>
      <c r="G10" s="1125" t="s">
        <v>475</v>
      </c>
      <c r="H10" s="1181" t="s">
        <v>448</v>
      </c>
      <c r="I10" s="1090"/>
      <c r="J10" s="1115"/>
      <c r="K10" s="1094"/>
      <c r="L10" s="1094"/>
      <c r="M10" s="1094"/>
      <c r="N10" s="1094"/>
      <c r="O10" s="1094"/>
      <c r="P10" s="1094"/>
      <c r="Q10" s="1094"/>
      <c r="R10" s="1094"/>
      <c r="S10" s="1094"/>
      <c r="T10" s="1094"/>
    </row>
    <row r="11" spans="1:20" s="1089" customFormat="1" ht="18.75">
      <c r="A11" s="1269"/>
      <c r="B11" s="1269">
        <v>1</v>
      </c>
      <c r="C11" s="1175"/>
      <c r="D11" s="1175"/>
      <c r="F11" s="1116" t="str">
        <f>"4."&amp;mergeValue(A11) &amp;"."&amp;mergeValue(B11)</f>
        <v>4.1.1</v>
      </c>
      <c r="G11" s="1111" t="s">
        <v>570</v>
      </c>
      <c r="H11" s="1177" t="str">
        <f>IF(region_name="","",region_name)</f>
        <v>Ростовская область</v>
      </c>
      <c r="I11" s="1090" t="s">
        <v>478</v>
      </c>
      <c r="J11" s="1115"/>
      <c r="K11" s="1094"/>
      <c r="L11" s="1094"/>
      <c r="M11" s="1094"/>
      <c r="N11" s="1094"/>
      <c r="O11" s="1094"/>
      <c r="P11" s="1094"/>
      <c r="Q11" s="1094"/>
      <c r="R11" s="1094"/>
      <c r="S11" s="1094"/>
      <c r="T11" s="1094"/>
    </row>
    <row r="12" spans="1:20" s="1089" customFormat="1" ht="22.5">
      <c r="A12" s="1269"/>
      <c r="B12" s="1269"/>
      <c r="C12" s="1269">
        <v>1</v>
      </c>
      <c r="D12" s="1175"/>
      <c r="F12" s="1116" t="str">
        <f>"4."&amp;mergeValue(A12) &amp;"."&amp;mergeValue(B12)&amp;"."&amp;mergeValue(C12)</f>
        <v>4.1.1.1</v>
      </c>
      <c r="G12" s="1120" t="s">
        <v>476</v>
      </c>
      <c r="H12" s="1177" t="str">
        <f>IF(Территории!H13="","","" &amp; Территории!H13 &amp; "")</f>
        <v>Город Волгодонск</v>
      </c>
      <c r="I12" s="1090" t="s">
        <v>479</v>
      </c>
      <c r="J12" s="1115"/>
      <c r="K12" s="1094"/>
      <c r="L12" s="1094"/>
      <c r="M12" s="1094"/>
      <c r="N12" s="1094"/>
      <c r="O12" s="1094"/>
      <c r="P12" s="1094"/>
      <c r="Q12" s="1094"/>
      <c r="R12" s="1094"/>
      <c r="S12" s="1094"/>
      <c r="T12" s="1094"/>
    </row>
    <row r="13" spans="1:20" s="1089" customFormat="1" ht="56.25">
      <c r="A13" s="1269"/>
      <c r="B13" s="1269"/>
      <c r="C13" s="1269"/>
      <c r="D13" s="1175">
        <v>1</v>
      </c>
      <c r="F13" s="1116" t="str">
        <f>"4."&amp;mergeValue(A13) &amp;"."&amp;mergeValue(B13)&amp;"."&amp;mergeValue(C13)&amp;"."&amp;mergeValue(D13)</f>
        <v>4.1.1.1.1</v>
      </c>
      <c r="G13" s="1128" t="s">
        <v>477</v>
      </c>
      <c r="H13" s="1177" t="str">
        <f>IF(Территории!R14="","","" &amp; Территории!R14 &amp; "")</f>
        <v>Город Волгодонск (60712000)</v>
      </c>
      <c r="I13" s="1176" t="s">
        <v>569</v>
      </c>
      <c r="J13" s="1115"/>
      <c r="K13" s="1094"/>
      <c r="L13" s="1094"/>
      <c r="M13" s="1094"/>
      <c r="N13" s="1094"/>
      <c r="O13" s="1094"/>
      <c r="P13" s="1094"/>
      <c r="Q13" s="1094"/>
      <c r="R13" s="1094"/>
      <c r="S13" s="1094"/>
      <c r="T13" s="1094"/>
    </row>
    <row r="14" spans="1:20" s="1089" customFormat="1" ht="45">
      <c r="A14" s="1269">
        <v>2</v>
      </c>
      <c r="B14" s="1094"/>
      <c r="C14" s="1094"/>
      <c r="D14" s="1094"/>
      <c r="F14" s="1116" t="str">
        <f>"2." &amp;mergeValue(A14)</f>
        <v>2.2</v>
      </c>
      <c r="G14" s="1125" t="s">
        <v>473</v>
      </c>
      <c r="H14" s="1177" t="str">
        <f>IF('Перечень тарифов'!R26="","наименование отсутствует","" &amp; 'Перечень тарифов'!R26 &amp; "")</f>
        <v>наименование отсутствует</v>
      </c>
      <c r="I14" s="1090" t="s">
        <v>568</v>
      </c>
      <c r="J14" s="1115"/>
      <c r="K14" s="1094"/>
      <c r="L14" s="1094"/>
      <c r="M14" s="1094"/>
      <c r="N14" s="1094"/>
      <c r="O14" s="1094"/>
      <c r="P14" s="1094"/>
      <c r="Q14" s="1094"/>
      <c r="R14" s="1094"/>
      <c r="S14" s="1094"/>
      <c r="T14" s="1094"/>
    </row>
    <row r="15" spans="1:20" s="1089" customFormat="1" ht="22.5">
      <c r="A15" s="1269"/>
      <c r="B15" s="1094"/>
      <c r="C15" s="1094"/>
      <c r="D15" s="1094"/>
      <c r="F15" s="1116" t="str">
        <f>"3." &amp;mergeValue(A15)</f>
        <v>3.2</v>
      </c>
      <c r="G15" s="1125" t="s">
        <v>474</v>
      </c>
      <c r="H15" s="1177" t="str">
        <f>IF('Перечень тарифов'!F26="","наименование отсутствует","" &amp; 'Перечень тарифов'!F26 &amp; "")</f>
        <v>Передача. Теплоноситель</v>
      </c>
      <c r="I15" s="1090" t="s">
        <v>566</v>
      </c>
      <c r="J15" s="1115"/>
      <c r="K15" s="1094"/>
      <c r="L15" s="1094"/>
      <c r="M15" s="1094"/>
      <c r="N15" s="1094"/>
      <c r="O15" s="1094"/>
      <c r="P15" s="1094"/>
      <c r="Q15" s="1094"/>
      <c r="R15" s="1094"/>
      <c r="S15" s="1094"/>
      <c r="T15" s="1094"/>
    </row>
    <row r="16" spans="1:20" s="1089" customFormat="1" ht="22.5">
      <c r="A16" s="1269"/>
      <c r="B16" s="1094"/>
      <c r="C16" s="1094"/>
      <c r="D16" s="1094"/>
      <c r="F16" s="1116" t="str">
        <f>"4."&amp;mergeValue(A16)</f>
        <v>4.2</v>
      </c>
      <c r="G16" s="1125" t="s">
        <v>475</v>
      </c>
      <c r="H16" s="1181" t="s">
        <v>448</v>
      </c>
      <c r="I16" s="1090"/>
      <c r="J16" s="1115"/>
      <c r="K16" s="1094"/>
      <c r="L16" s="1094"/>
      <c r="M16" s="1094"/>
      <c r="N16" s="1094"/>
      <c r="O16" s="1094"/>
      <c r="P16" s="1094"/>
      <c r="Q16" s="1094"/>
      <c r="R16" s="1094"/>
      <c r="S16" s="1094"/>
      <c r="T16" s="1094"/>
    </row>
    <row r="17" spans="1:20" s="1089" customFormat="1" ht="18.75">
      <c r="A17" s="1269"/>
      <c r="B17" s="1269">
        <v>1</v>
      </c>
      <c r="C17" s="1175"/>
      <c r="D17" s="1175"/>
      <c r="F17" s="1116" t="str">
        <f>"4."&amp;mergeValue(A17) &amp;"."&amp;mergeValue(B17)</f>
        <v>4.2.1</v>
      </c>
      <c r="G17" s="1111" t="s">
        <v>570</v>
      </c>
      <c r="H17" s="1177" t="str">
        <f>IF(region_name="","",region_name)</f>
        <v>Ростовская область</v>
      </c>
      <c r="I17" s="1090" t="s">
        <v>478</v>
      </c>
      <c r="J17" s="1115"/>
      <c r="K17" s="1094"/>
      <c r="L17" s="1094"/>
      <c r="M17" s="1094"/>
      <c r="N17" s="1094"/>
      <c r="O17" s="1094"/>
      <c r="P17" s="1094"/>
      <c r="Q17" s="1094"/>
      <c r="R17" s="1094"/>
      <c r="S17" s="1094"/>
      <c r="T17" s="1094"/>
    </row>
    <row r="18" spans="1:20" s="1089" customFormat="1" ht="22.5">
      <c r="A18" s="1269"/>
      <c r="B18" s="1269"/>
      <c r="C18" s="1269">
        <v>1</v>
      </c>
      <c r="D18" s="1175"/>
      <c r="F18" s="1116" t="str">
        <f>"4."&amp;mergeValue(A18) &amp;"."&amp;mergeValue(B18)&amp;"."&amp;mergeValue(C18)</f>
        <v>4.2.1.1</v>
      </c>
      <c r="G18" s="1120" t="s">
        <v>476</v>
      </c>
      <c r="H18" s="1177" t="str">
        <f>IF(Территории!H13="","","" &amp; Территории!H13 &amp; "")</f>
        <v>Город Волгодонск</v>
      </c>
      <c r="I18" s="1090" t="s">
        <v>479</v>
      </c>
      <c r="J18" s="1115"/>
      <c r="K18" s="1094"/>
      <c r="L18" s="1094"/>
      <c r="M18" s="1094"/>
      <c r="N18" s="1094"/>
      <c r="O18" s="1094"/>
      <c r="P18" s="1094"/>
      <c r="Q18" s="1094"/>
      <c r="R18" s="1094"/>
      <c r="S18" s="1094"/>
      <c r="T18" s="1094"/>
    </row>
    <row r="19" spans="1:20" s="1089" customFormat="1" ht="56.25">
      <c r="A19" s="1269"/>
      <c r="B19" s="1269"/>
      <c r="C19" s="1269"/>
      <c r="D19" s="1175">
        <v>1</v>
      </c>
      <c r="F19" s="1116" t="str">
        <f>"4."&amp;mergeValue(A19) &amp;"."&amp;mergeValue(B19)&amp;"."&amp;mergeValue(C19)&amp;"."&amp;mergeValue(D19)</f>
        <v>4.2.1.1.1</v>
      </c>
      <c r="G19" s="1128" t="s">
        <v>477</v>
      </c>
      <c r="H19" s="1177" t="str">
        <f>IF(Территории!R14="","","" &amp; Территории!R14 &amp; "")</f>
        <v>Город Волгодонск (60712000)</v>
      </c>
      <c r="I19" s="1176" t="s">
        <v>569</v>
      </c>
      <c r="J19" s="1115"/>
      <c r="K19" s="1094"/>
      <c r="L19" s="1094"/>
      <c r="M19" s="1094"/>
      <c r="N19" s="1094"/>
      <c r="O19" s="1094"/>
      <c r="P19" s="1094"/>
      <c r="Q19" s="1094"/>
      <c r="R19" s="1094"/>
      <c r="S19" s="1094"/>
      <c r="T19" s="1094"/>
    </row>
    <row r="20" spans="1:20" s="1089" customFormat="1" ht="45">
      <c r="A20" s="1269">
        <v>3</v>
      </c>
      <c r="B20" s="1094"/>
      <c r="C20" s="1094"/>
      <c r="D20" s="1094"/>
      <c r="F20" s="1116" t="str">
        <f>"2." &amp;mergeValue(A20)</f>
        <v>2.3</v>
      </c>
      <c r="G20" s="1125" t="s">
        <v>473</v>
      </c>
      <c r="H20" s="1177" t="str">
        <f>IF('Перечень тарифов'!R31="","наименование отсутствует","" &amp; 'Перечень тарифов'!R31 &amp; "")</f>
        <v>наименование отсутствует</v>
      </c>
      <c r="I20" s="1090" t="s">
        <v>568</v>
      </c>
      <c r="J20" s="1115"/>
      <c r="K20" s="1094"/>
      <c r="L20" s="1094"/>
      <c r="M20" s="1094"/>
      <c r="N20" s="1094"/>
      <c r="O20" s="1094"/>
      <c r="P20" s="1094"/>
      <c r="Q20" s="1094"/>
      <c r="R20" s="1094"/>
      <c r="S20" s="1094"/>
      <c r="T20" s="1094"/>
    </row>
    <row r="21" spans="1:20" s="1089" customFormat="1" ht="22.5">
      <c r="A21" s="1269"/>
      <c r="B21" s="1094"/>
      <c r="C21" s="1094"/>
      <c r="D21" s="1094"/>
      <c r="F21" s="1116" t="str">
        <f>"3." &amp;mergeValue(A21)</f>
        <v>3.3</v>
      </c>
      <c r="G21" s="1125" t="s">
        <v>474</v>
      </c>
      <c r="H21" s="1177" t="str">
        <f>IF('Перечень тарифов'!F31="","наименование отсутствует","" &amp; 'Перечень тарифов'!F31 &amp; "")</f>
        <v>Передача. Тепловая энергия; Передача. Теплоноситель</v>
      </c>
      <c r="I21" s="1090" t="s">
        <v>566</v>
      </c>
      <c r="J21" s="1115"/>
      <c r="K21" s="1094"/>
      <c r="L21" s="1094"/>
      <c r="M21" s="1094"/>
      <c r="N21" s="1094"/>
      <c r="O21" s="1094"/>
      <c r="P21" s="1094"/>
      <c r="Q21" s="1094"/>
      <c r="R21" s="1094"/>
      <c r="S21" s="1094"/>
      <c r="T21" s="1094"/>
    </row>
    <row r="22" spans="1:20" s="1089" customFormat="1" ht="22.5">
      <c r="A22" s="1269"/>
      <c r="B22" s="1094"/>
      <c r="C22" s="1094"/>
      <c r="D22" s="1094"/>
      <c r="F22" s="1116" t="str">
        <f>"4."&amp;mergeValue(A22)</f>
        <v>4.3</v>
      </c>
      <c r="G22" s="1125" t="s">
        <v>475</v>
      </c>
      <c r="H22" s="1181" t="s">
        <v>448</v>
      </c>
      <c r="I22" s="1090"/>
      <c r="J22" s="1115"/>
      <c r="K22" s="1094"/>
      <c r="L22" s="1094"/>
      <c r="M22" s="1094"/>
      <c r="N22" s="1094"/>
      <c r="O22" s="1094"/>
      <c r="P22" s="1094"/>
      <c r="Q22" s="1094"/>
      <c r="R22" s="1094"/>
      <c r="S22" s="1094"/>
      <c r="T22" s="1094"/>
    </row>
    <row r="23" spans="1:20" s="1089" customFormat="1" ht="18.75">
      <c r="A23" s="1269"/>
      <c r="B23" s="1269">
        <v>1</v>
      </c>
      <c r="C23" s="1175"/>
      <c r="D23" s="1175"/>
      <c r="F23" s="1116" t="str">
        <f>"4."&amp;mergeValue(A23) &amp;"."&amp;mergeValue(B23)</f>
        <v>4.3.1</v>
      </c>
      <c r="G23" s="1111" t="s">
        <v>570</v>
      </c>
      <c r="H23" s="1177" t="str">
        <f>IF(region_name="","",region_name)</f>
        <v>Ростовская область</v>
      </c>
      <c r="I23" s="1090" t="s">
        <v>478</v>
      </c>
      <c r="J23" s="1115"/>
      <c r="K23" s="1094"/>
      <c r="L23" s="1094"/>
      <c r="M23" s="1094"/>
      <c r="N23" s="1094"/>
      <c r="O23" s="1094"/>
      <c r="P23" s="1094"/>
      <c r="Q23" s="1094"/>
      <c r="R23" s="1094"/>
      <c r="S23" s="1094"/>
      <c r="T23" s="1094"/>
    </row>
    <row r="24" spans="1:20" s="1089" customFormat="1" ht="22.5">
      <c r="A24" s="1269"/>
      <c r="B24" s="1269"/>
      <c r="C24" s="1269">
        <v>1</v>
      </c>
      <c r="D24" s="1175"/>
      <c r="F24" s="1116" t="str">
        <f>"4."&amp;mergeValue(A24) &amp;"."&amp;mergeValue(B24)&amp;"."&amp;mergeValue(C24)</f>
        <v>4.3.1.1</v>
      </c>
      <c r="G24" s="1120" t="s">
        <v>476</v>
      </c>
      <c r="H24" s="1177" t="str">
        <f>IF(Территории!H13="","","" &amp; Территории!H13 &amp; "")</f>
        <v>Город Волгодонск</v>
      </c>
      <c r="I24" s="1090" t="s">
        <v>479</v>
      </c>
      <c r="J24" s="1115"/>
      <c r="K24" s="1094"/>
      <c r="L24" s="1094"/>
      <c r="M24" s="1094"/>
      <c r="N24" s="1094"/>
      <c r="O24" s="1094"/>
      <c r="P24" s="1094"/>
      <c r="Q24" s="1094"/>
      <c r="R24" s="1094"/>
      <c r="S24" s="1094"/>
      <c r="T24" s="1094"/>
    </row>
    <row r="25" spans="1:20" s="1089" customFormat="1" ht="56.25">
      <c r="A25" s="1269"/>
      <c r="B25" s="1269"/>
      <c r="C25" s="1269"/>
      <c r="D25" s="1175">
        <v>1</v>
      </c>
      <c r="F25" s="1116" t="str">
        <f>"4."&amp;mergeValue(A25) &amp;"."&amp;mergeValue(B25)&amp;"."&amp;mergeValue(C25)&amp;"."&amp;mergeValue(D25)</f>
        <v>4.3.1.1.1</v>
      </c>
      <c r="G25" s="1128" t="s">
        <v>477</v>
      </c>
      <c r="H25" s="1177" t="str">
        <f>IF(Территории!R14="","","" &amp; Территории!R14 &amp; "")</f>
        <v>Город Волгодонск (60712000)</v>
      </c>
      <c r="I25" s="1176" t="s">
        <v>569</v>
      </c>
      <c r="J25" s="1115"/>
      <c r="K25" s="1094"/>
      <c r="L25" s="1094"/>
      <c r="M25" s="1094"/>
      <c r="N25" s="1094"/>
      <c r="O25" s="1094"/>
      <c r="P25" s="1094"/>
      <c r="Q25" s="1094"/>
      <c r="R25" s="1094"/>
      <c r="S25" s="1094"/>
      <c r="T25" s="1094"/>
    </row>
    <row r="26" spans="1:20" s="1113" customFormat="1" ht="3" customHeight="1">
      <c r="A26" s="1114"/>
      <c r="B26" s="1114"/>
      <c r="C26" s="1114"/>
      <c r="D26" s="1114"/>
      <c r="F26" s="1112"/>
      <c r="G26" s="1126"/>
      <c r="H26" s="1127"/>
      <c r="I26" s="1097"/>
      <c r="J26" s="1114"/>
      <c r="K26" s="1114"/>
      <c r="L26" s="1114"/>
      <c r="M26" s="1114"/>
      <c r="N26" s="1114"/>
      <c r="O26" s="1114"/>
      <c r="P26" s="1114"/>
      <c r="Q26" s="1114"/>
      <c r="R26" s="1114"/>
      <c r="S26" s="1114"/>
      <c r="T26" s="1114"/>
    </row>
    <row r="27" spans="1:20" s="1113" customFormat="1" ht="15" customHeight="1">
      <c r="A27" s="1114"/>
      <c r="B27" s="1114"/>
      <c r="C27" s="1114"/>
      <c r="D27" s="1114"/>
      <c r="F27" s="1112"/>
      <c r="G27" s="1264" t="s">
        <v>571</v>
      </c>
      <c r="H27" s="1264"/>
      <c r="I27" s="1097"/>
      <c r="J27" s="1114"/>
      <c r="K27" s="1114"/>
      <c r="L27" s="1114"/>
      <c r="M27" s="1114"/>
      <c r="N27" s="1114"/>
      <c r="O27" s="1114"/>
      <c r="P27" s="1114"/>
      <c r="Q27" s="1114"/>
      <c r="R27" s="1114"/>
      <c r="S27" s="1114"/>
      <c r="T27" s="1114"/>
    </row>
  </sheetData>
  <sheetProtection password="FA9C"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4_1">
    <tabColor rgb="FFEAEBEE"/>
  </sheetPr>
  <dimension ref="A1:CE54"/>
  <sheetViews>
    <sheetView showGridLines="0" topLeftCell="G6" zoomScaleNormal="100" workbookViewId="0">
      <selection activeCell="K15" sqref="K15"/>
    </sheetView>
  </sheetViews>
  <sheetFormatPr defaultColWidth="10.5703125" defaultRowHeight="14.25"/>
  <cols>
    <col min="1" max="1" width="9.140625" style="1075" hidden="1" customWidth="1"/>
    <col min="2" max="2" width="9.140625" style="1087" hidden="1" customWidth="1"/>
    <col min="3" max="3" width="3.7109375" style="1074" customWidth="1"/>
    <col min="4" max="4" width="6.28515625" style="1067" bestFit="1" customWidth="1"/>
    <col min="5" max="5" width="46.7109375" style="1067" customWidth="1"/>
    <col min="6" max="6" width="35.7109375" style="1067" customWidth="1"/>
    <col min="7" max="7" width="3.7109375" style="1067" customWidth="1"/>
    <col min="8" max="9" width="11.7109375" style="1067" customWidth="1"/>
    <col min="10" max="11" width="35.7109375" style="1067" customWidth="1"/>
    <col min="12" max="12" width="84.85546875" style="1067" customWidth="1"/>
    <col min="13" max="13" width="10.5703125" style="1067"/>
    <col min="14" max="15" width="10.5703125" style="1093"/>
    <col min="16" max="16384" width="10.5703125" style="1067"/>
  </cols>
  <sheetData>
    <row r="1" spans="1:32" hidden="1">
      <c r="S1" s="1141"/>
      <c r="AF1" s="1142"/>
    </row>
    <row r="2" spans="1:32" hidden="1"/>
    <row r="3" spans="1:32" hidden="1"/>
    <row r="4" spans="1:32" ht="3" customHeight="1">
      <c r="C4" s="1073"/>
      <c r="D4" s="1068"/>
      <c r="E4" s="1068"/>
      <c r="F4" s="1068"/>
      <c r="G4" s="1068"/>
      <c r="H4" s="1068"/>
      <c r="I4" s="1068"/>
      <c r="J4" s="1068"/>
      <c r="K4" s="1133"/>
      <c r="L4" s="1133"/>
    </row>
    <row r="5" spans="1:32" ht="26.1" customHeight="1">
      <c r="C5" s="1073"/>
      <c r="D5" s="1286" t="s">
        <v>707</v>
      </c>
      <c r="E5" s="1286"/>
      <c r="F5" s="1286"/>
      <c r="G5" s="1286"/>
      <c r="H5" s="1286"/>
      <c r="I5" s="1286"/>
      <c r="J5" s="1286"/>
      <c r="K5" s="1286"/>
      <c r="L5" s="1117"/>
    </row>
    <row r="6" spans="1:32" ht="3" customHeight="1">
      <c r="C6" s="1073"/>
      <c r="D6" s="1068"/>
      <c r="E6" s="1134"/>
      <c r="F6" s="1134"/>
      <c r="G6" s="1134"/>
      <c r="H6" s="1134"/>
      <c r="I6" s="1134"/>
      <c r="J6" s="1134"/>
      <c r="K6" s="1072"/>
      <c r="L6" s="1135"/>
    </row>
    <row r="7" spans="1:32" ht="18.75">
      <c r="C7" s="1073"/>
      <c r="D7" s="1068"/>
      <c r="E7" s="1151" t="str">
        <f>"Дата подачи заявления об "&amp;IF(datePr_ch="","утверждении","изменении") &amp; " тарифов"</f>
        <v>Дата подачи заявления об утверждении тарифов</v>
      </c>
      <c r="F7" s="1293" t="str">
        <f>IF(datePr_ch="",IF(datePr="","",datePr),datePr_ch)</f>
        <v>25.04.2019</v>
      </c>
      <c r="G7" s="1293"/>
      <c r="H7" s="1293"/>
      <c r="I7" s="1293"/>
      <c r="J7" s="1293"/>
      <c r="K7" s="1293"/>
      <c r="L7" s="1162"/>
      <c r="M7" s="1091"/>
    </row>
    <row r="8" spans="1:32" ht="18.75">
      <c r="C8" s="1073"/>
      <c r="D8" s="1068"/>
      <c r="E8" s="1151" t="str">
        <f>"Номер подачи заявления об "&amp;IF(numberPr_ch="","утверждении","изменении") &amp; " тарифов"</f>
        <v>Номер подачи заявления об утверждении тарифов</v>
      </c>
      <c r="F8" s="1293" t="str">
        <f>IF(numberPr_ch="",IF(numberPr="","",numberPr),numberPr_ch)</f>
        <v>40/1.02-740</v>
      </c>
      <c r="G8" s="1293"/>
      <c r="H8" s="1293"/>
      <c r="I8" s="1293"/>
      <c r="J8" s="1293"/>
      <c r="K8" s="1293"/>
      <c r="L8" s="1162"/>
      <c r="M8" s="1091"/>
    </row>
    <row r="9" spans="1:32">
      <c r="C9" s="1073"/>
      <c r="D9" s="1068"/>
      <c r="E9" s="1134"/>
      <c r="F9" s="1134"/>
      <c r="G9" s="1134"/>
      <c r="H9" s="1134"/>
      <c r="I9" s="1134"/>
      <c r="J9" s="1134"/>
      <c r="K9" s="1072"/>
      <c r="L9" s="1135"/>
    </row>
    <row r="10" spans="1:32" ht="21" customHeight="1">
      <c r="C10" s="1073"/>
      <c r="D10" s="1300" t="s">
        <v>444</v>
      </c>
      <c r="E10" s="1300"/>
      <c r="F10" s="1300"/>
      <c r="G10" s="1300"/>
      <c r="H10" s="1300"/>
      <c r="I10" s="1300"/>
      <c r="J10" s="1300"/>
      <c r="K10" s="1300"/>
      <c r="L10" s="1339" t="s">
        <v>445</v>
      </c>
    </row>
    <row r="11" spans="1:32" ht="21" customHeight="1">
      <c r="C11" s="1073"/>
      <c r="D11" s="1283" t="s">
        <v>90</v>
      </c>
      <c r="E11" s="1344" t="s">
        <v>295</v>
      </c>
      <c r="F11" s="1344" t="s">
        <v>19</v>
      </c>
      <c r="G11" s="1346" t="s">
        <v>684</v>
      </c>
      <c r="H11" s="1347"/>
      <c r="I11" s="1348"/>
      <c r="J11" s="1344" t="s">
        <v>438</v>
      </c>
      <c r="K11" s="1344" t="s">
        <v>446</v>
      </c>
      <c r="L11" s="1339"/>
    </row>
    <row r="12" spans="1:32" ht="21" customHeight="1">
      <c r="C12" s="1073"/>
      <c r="D12" s="1285"/>
      <c r="E12" s="1345"/>
      <c r="F12" s="1345"/>
      <c r="G12" s="1350" t="s">
        <v>685</v>
      </c>
      <c r="H12" s="1351"/>
      <c r="I12" s="1078" t="s">
        <v>686</v>
      </c>
      <c r="J12" s="1345"/>
      <c r="K12" s="1345"/>
      <c r="L12" s="1339"/>
    </row>
    <row r="13" spans="1:32" ht="12" customHeight="1">
      <c r="C13" s="1073"/>
      <c r="D13" s="1069" t="s">
        <v>91</v>
      </c>
      <c r="E13" s="1069" t="s">
        <v>47</v>
      </c>
      <c r="F13" s="1069" t="s">
        <v>48</v>
      </c>
      <c r="G13" s="1352" t="s">
        <v>49</v>
      </c>
      <c r="H13" s="1352"/>
      <c r="I13" s="1069" t="s">
        <v>66</v>
      </c>
      <c r="J13" s="1069" t="s">
        <v>67</v>
      </c>
      <c r="K13" s="1069" t="s">
        <v>181</v>
      </c>
      <c r="L13" s="1069" t="s">
        <v>182</v>
      </c>
    </row>
    <row r="14" spans="1:32" ht="14.25" customHeight="1">
      <c r="A14" s="1098"/>
      <c r="C14" s="1073"/>
      <c r="D14" s="1146">
        <v>1</v>
      </c>
      <c r="E14" s="1349" t="s">
        <v>687</v>
      </c>
      <c r="F14" s="1353"/>
      <c r="G14" s="1353"/>
      <c r="H14" s="1353"/>
      <c r="I14" s="1353"/>
      <c r="J14" s="1353"/>
      <c r="K14" s="1353"/>
      <c r="L14" s="1083"/>
      <c r="M14" s="1148"/>
    </row>
    <row r="15" spans="1:32" ht="56.25">
      <c r="A15" s="1098"/>
      <c r="C15" s="1073"/>
      <c r="D15" s="1146" t="s">
        <v>293</v>
      </c>
      <c r="E15" s="1101" t="s">
        <v>448</v>
      </c>
      <c r="F15" s="1101" t="s">
        <v>448</v>
      </c>
      <c r="G15" s="1354" t="s">
        <v>448</v>
      </c>
      <c r="H15" s="1355"/>
      <c r="I15" s="1101" t="s">
        <v>448</v>
      </c>
      <c r="J15" s="1123" t="s">
        <v>2274</v>
      </c>
      <c r="K15" s="1030" t="s">
        <v>2275</v>
      </c>
      <c r="L15" s="1090" t="s">
        <v>688</v>
      </c>
      <c r="M15" s="1148"/>
    </row>
    <row r="16" spans="1:32" ht="18.75">
      <c r="A16" s="1098"/>
      <c r="B16" s="1087">
        <v>3</v>
      </c>
      <c r="C16" s="1073"/>
      <c r="D16" s="1149">
        <v>2</v>
      </c>
      <c r="E16" s="1356" t="s">
        <v>689</v>
      </c>
      <c r="F16" s="1357"/>
      <c r="G16" s="1357"/>
      <c r="H16" s="1358"/>
      <c r="I16" s="1358"/>
      <c r="J16" s="1358" t="s">
        <v>448</v>
      </c>
      <c r="K16" s="1358"/>
      <c r="L16" s="1144"/>
      <c r="M16" s="1148"/>
    </row>
    <row r="17" spans="1:83" ht="21" customHeight="1">
      <c r="A17" s="1098"/>
      <c r="C17" s="1359"/>
      <c r="D17" s="1340" t="s">
        <v>690</v>
      </c>
      <c r="E17" s="136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43" t="str">
        <f>IF('Перечень тарифов'!J21="","наименование отсутствует","" &amp; 'Перечень тарифов'!J21 &amp; "")</f>
        <v>Долгосрочный тариф на тепловую энергию, горячую воду в открытой системе теплоснабжения (горячего водоснабжения)</v>
      </c>
      <c r="G17" s="1101"/>
      <c r="H17" s="1160" t="s">
        <v>1669</v>
      </c>
      <c r="I17" s="1158" t="s">
        <v>1670</v>
      </c>
      <c r="J17" s="1123" t="s">
        <v>246</v>
      </c>
      <c r="K17" s="1101" t="s">
        <v>448</v>
      </c>
      <c r="L17" s="1289" t="s">
        <v>711</v>
      </c>
      <c r="M17" s="1148"/>
    </row>
    <row r="18" spans="1:83" ht="21" customHeight="1">
      <c r="A18" s="1098"/>
      <c r="C18" s="1359"/>
      <c r="D18" s="1340"/>
      <c r="E18" s="1360"/>
      <c r="F18" s="1343"/>
      <c r="G18" s="1150"/>
      <c r="H18" s="1145" t="s">
        <v>273</v>
      </c>
      <c r="I18" s="1140"/>
      <c r="J18" s="1140"/>
      <c r="K18" s="1138"/>
      <c r="L18" s="1290"/>
      <c r="M18" s="1148"/>
    </row>
    <row r="19" spans="1:83" s="1064" customFormat="1" ht="27.75" customHeight="1">
      <c r="A19" s="1098"/>
      <c r="B19" s="1087"/>
      <c r="C19" s="1073"/>
      <c r="D19" s="1340" t="s">
        <v>2263</v>
      </c>
      <c r="E19" s="134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43" t="str">
        <f>IF('Перечень тарифов'!J26="","наименование отсутствует","" &amp; 'Перечень тарифов'!J26 &amp; "")</f>
        <v>Долгосрочный тариф на тепловую энергию, горячую воду в открытой системе теплоснабжения (горячего водоснабжения)</v>
      </c>
      <c r="G19" s="1101"/>
      <c r="H19" s="1160" t="s">
        <v>1669</v>
      </c>
      <c r="I19" s="1158" t="s">
        <v>1670</v>
      </c>
      <c r="J19" s="1123" t="s">
        <v>246</v>
      </c>
      <c r="K19" s="1101" t="s">
        <v>448</v>
      </c>
      <c r="L19" s="1290"/>
      <c r="M19" s="1148"/>
      <c r="N19" s="1093"/>
      <c r="O19" s="1093"/>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7"/>
      <c r="AP19" s="1067"/>
      <c r="AQ19" s="1067"/>
      <c r="AR19" s="1067"/>
      <c r="AS19" s="1067"/>
      <c r="AT19" s="1067"/>
      <c r="AU19" s="1067"/>
      <c r="AV19" s="1067"/>
      <c r="AW19" s="1067"/>
      <c r="AX19" s="1067"/>
      <c r="AY19" s="1067"/>
      <c r="AZ19" s="1067"/>
      <c r="BA19" s="1067"/>
      <c r="BB19" s="1067"/>
      <c r="BC19" s="1067"/>
      <c r="BD19" s="1067"/>
      <c r="BE19" s="1067"/>
      <c r="BF19" s="1067"/>
      <c r="BG19" s="1067"/>
      <c r="BH19" s="1067"/>
      <c r="BI19" s="1067"/>
      <c r="BJ19" s="1067"/>
      <c r="BK19" s="1067"/>
      <c r="BL19" s="1067"/>
      <c r="BM19" s="1067"/>
      <c r="BN19" s="1067"/>
      <c r="BO19" s="1067"/>
      <c r="BP19" s="1067"/>
      <c r="BQ19" s="1067"/>
      <c r="BR19" s="1067"/>
      <c r="BS19" s="1067"/>
      <c r="BT19" s="1067"/>
      <c r="BU19" s="1067"/>
      <c r="BV19" s="1067"/>
      <c r="BW19" s="1067"/>
      <c r="BX19" s="1067"/>
      <c r="BY19" s="1067"/>
      <c r="BZ19" s="1067"/>
      <c r="CA19" s="1067"/>
      <c r="CB19" s="1067"/>
      <c r="CC19" s="1067"/>
      <c r="CD19" s="1067"/>
      <c r="CE19" s="1067"/>
    </row>
    <row r="20" spans="1:83" s="1064" customFormat="1" ht="21" customHeight="1">
      <c r="A20" s="1098"/>
      <c r="B20" s="1087"/>
      <c r="C20" s="1073"/>
      <c r="D20" s="1340"/>
      <c r="E20" s="1342"/>
      <c r="F20" s="1343"/>
      <c r="G20" s="1079"/>
      <c r="H20" s="1145" t="s">
        <v>273</v>
      </c>
      <c r="I20" s="1140"/>
      <c r="J20" s="1140"/>
      <c r="K20" s="1138"/>
      <c r="L20" s="1290"/>
      <c r="M20" s="1148"/>
      <c r="N20" s="1093"/>
      <c r="O20" s="1093"/>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c r="AL20" s="1067"/>
      <c r="AM20" s="1067"/>
      <c r="AN20" s="1067"/>
      <c r="AO20" s="1067"/>
      <c r="AP20" s="1067"/>
      <c r="AQ20" s="1067"/>
      <c r="AR20" s="1067"/>
      <c r="AS20" s="1067"/>
      <c r="AT20" s="1067"/>
      <c r="AU20" s="1067"/>
      <c r="AV20" s="1067"/>
      <c r="AW20" s="1067"/>
      <c r="AX20" s="1067"/>
      <c r="AY20" s="1067"/>
      <c r="AZ20" s="1067"/>
      <c r="BA20" s="1067"/>
      <c r="BB20" s="1067"/>
      <c r="BC20" s="1067"/>
      <c r="BD20" s="1067"/>
      <c r="BE20" s="1067"/>
      <c r="BF20" s="1067"/>
      <c r="BG20" s="1067"/>
      <c r="BH20" s="1067"/>
      <c r="BI20" s="1067"/>
      <c r="BJ20" s="1067"/>
      <c r="BK20" s="1067"/>
      <c r="BL20" s="1067"/>
      <c r="BM20" s="1067"/>
      <c r="BN20" s="1067"/>
      <c r="BO20" s="1067"/>
      <c r="BP20" s="1067"/>
      <c r="BQ20" s="1067"/>
      <c r="BR20" s="1067"/>
      <c r="BS20" s="1067"/>
      <c r="BT20" s="1067"/>
      <c r="BU20" s="1067"/>
      <c r="BV20" s="1067"/>
      <c r="BW20" s="1067"/>
      <c r="BX20" s="1067"/>
      <c r="BY20" s="1067"/>
      <c r="BZ20" s="1067"/>
      <c r="CA20" s="1067"/>
      <c r="CB20" s="1067"/>
      <c r="CC20" s="1067"/>
      <c r="CD20" s="1067"/>
      <c r="CE20" s="1067"/>
    </row>
    <row r="21" spans="1:83" s="1064" customFormat="1" ht="25.5" customHeight="1">
      <c r="A21" s="1098"/>
      <c r="B21" s="1087"/>
      <c r="C21" s="1073"/>
      <c r="D21" s="1340" t="s">
        <v>2268</v>
      </c>
      <c r="E21" s="134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1" s="1343" t="str">
        <f>IF('Перечень тарифов'!J31="","наименование отсутствует","" &amp; 'Перечень тарифов'!J31 &amp; "")</f>
        <v>Долгосрочный тариф на тепловую энергию, горячую воду в открытой системе теплоснабжения (горячего водоснабжения)</v>
      </c>
      <c r="G21" s="1101"/>
      <c r="H21" s="1160" t="s">
        <v>1669</v>
      </c>
      <c r="I21" s="1158" t="s">
        <v>1670</v>
      </c>
      <c r="J21" s="1123" t="s">
        <v>246</v>
      </c>
      <c r="K21" s="1101" t="s">
        <v>448</v>
      </c>
      <c r="L21" s="1290"/>
      <c r="M21" s="1148"/>
      <c r="N21" s="1093"/>
      <c r="O21" s="1093"/>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7"/>
      <c r="AU21" s="1067"/>
      <c r="AV21" s="1067"/>
      <c r="AW21" s="1067"/>
      <c r="AX21" s="1067"/>
      <c r="AY21" s="1067"/>
      <c r="AZ21" s="1067"/>
      <c r="BA21" s="1067"/>
      <c r="BB21" s="1067"/>
      <c r="BC21" s="1067"/>
      <c r="BD21" s="1067"/>
      <c r="BE21" s="1067"/>
      <c r="BF21" s="1067"/>
      <c r="BG21" s="1067"/>
      <c r="BH21" s="1067"/>
      <c r="BI21" s="1067"/>
      <c r="BJ21" s="1067"/>
      <c r="BK21" s="1067"/>
      <c r="BL21" s="1067"/>
      <c r="BM21" s="1067"/>
      <c r="BN21" s="1067"/>
      <c r="BO21" s="1067"/>
      <c r="BP21" s="1067"/>
      <c r="BQ21" s="1067"/>
      <c r="BR21" s="1067"/>
      <c r="BS21" s="1067"/>
      <c r="BT21" s="1067"/>
      <c r="BU21" s="1067"/>
      <c r="BV21" s="1067"/>
      <c r="BW21" s="1067"/>
      <c r="BX21" s="1067"/>
      <c r="BY21" s="1067"/>
      <c r="BZ21" s="1067"/>
      <c r="CA21" s="1067"/>
      <c r="CB21" s="1067"/>
      <c r="CC21" s="1067"/>
      <c r="CD21" s="1067"/>
      <c r="CE21" s="1067"/>
    </row>
    <row r="22" spans="1:83" s="1064" customFormat="1" ht="15" customHeight="1">
      <c r="A22" s="1098"/>
      <c r="B22" s="1087"/>
      <c r="C22" s="1073"/>
      <c r="D22" s="1340"/>
      <c r="E22" s="1342"/>
      <c r="F22" s="1343"/>
      <c r="G22" s="1079"/>
      <c r="H22" s="1145" t="s">
        <v>273</v>
      </c>
      <c r="I22" s="1140"/>
      <c r="J22" s="1140"/>
      <c r="K22" s="1138"/>
      <c r="L22" s="1291"/>
      <c r="M22" s="1148"/>
      <c r="N22" s="1093"/>
      <c r="O22" s="1093"/>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1067"/>
      <c r="AP22" s="1067"/>
      <c r="AQ22" s="1067"/>
      <c r="AR22" s="1067"/>
      <c r="AS22" s="1067"/>
      <c r="AT22" s="1067"/>
      <c r="AU22" s="1067"/>
      <c r="AV22" s="1067"/>
      <c r="AW22" s="1067"/>
      <c r="AX22" s="1067"/>
      <c r="AY22" s="1067"/>
      <c r="AZ22" s="1067"/>
      <c r="BA22" s="1067"/>
      <c r="BB22" s="1067"/>
      <c r="BC22" s="1067"/>
      <c r="BD22" s="1067"/>
      <c r="BE22" s="1067"/>
      <c r="BF22" s="1067"/>
      <c r="BG22" s="1067"/>
      <c r="BH22" s="1067"/>
      <c r="BI22" s="1067"/>
      <c r="BJ22" s="1067"/>
      <c r="BK22" s="1067"/>
      <c r="BL22" s="1067"/>
      <c r="BM22" s="1067"/>
      <c r="BN22" s="1067"/>
      <c r="BO22" s="1067"/>
      <c r="BP22" s="1067"/>
      <c r="BQ22" s="1067"/>
      <c r="BR22" s="1067"/>
      <c r="BS22" s="1067"/>
      <c r="BT22" s="1067"/>
      <c r="BU22" s="1067"/>
      <c r="BV22" s="1067"/>
      <c r="BW22" s="1067"/>
      <c r="BX22" s="1067"/>
      <c r="BY22" s="1067"/>
      <c r="BZ22" s="1067"/>
      <c r="CA22" s="1067"/>
      <c r="CB22" s="1067"/>
      <c r="CC22" s="1067"/>
      <c r="CD22" s="1067"/>
      <c r="CE22" s="1067"/>
    </row>
    <row r="23" spans="1:83" ht="18.75">
      <c r="A23" s="1098"/>
      <c r="B23" s="1087">
        <v>3</v>
      </c>
      <c r="C23" s="1073"/>
      <c r="D23" s="1088" t="s">
        <v>48</v>
      </c>
      <c r="E23" s="1349" t="s">
        <v>691</v>
      </c>
      <c r="F23" s="1349"/>
      <c r="G23" s="1349"/>
      <c r="H23" s="1349"/>
      <c r="I23" s="1349"/>
      <c r="J23" s="1349"/>
      <c r="K23" s="1349"/>
      <c r="L23" s="1122"/>
      <c r="M23" s="1148"/>
    </row>
    <row r="24" spans="1:83" ht="33.75">
      <c r="A24" s="1098"/>
      <c r="C24" s="1073"/>
      <c r="D24" s="1146" t="s">
        <v>439</v>
      </c>
      <c r="E24" s="1101" t="s">
        <v>448</v>
      </c>
      <c r="F24" s="1101" t="s">
        <v>448</v>
      </c>
      <c r="G24" s="1354" t="s">
        <v>448</v>
      </c>
      <c r="H24" s="1355"/>
      <c r="I24" s="1101" t="s">
        <v>448</v>
      </c>
      <c r="J24" s="1101" t="s">
        <v>448</v>
      </c>
      <c r="K24" s="1030" t="s">
        <v>2273</v>
      </c>
      <c r="L24" s="1090" t="s">
        <v>692</v>
      </c>
      <c r="M24" s="1148"/>
    </row>
    <row r="25" spans="1:83" ht="18.75">
      <c r="A25" s="1098"/>
      <c r="B25" s="1087">
        <v>3</v>
      </c>
      <c r="C25" s="1073"/>
      <c r="D25" s="1088" t="s">
        <v>49</v>
      </c>
      <c r="E25" s="1349" t="s">
        <v>693</v>
      </c>
      <c r="F25" s="1349"/>
      <c r="G25" s="1349"/>
      <c r="H25" s="1349"/>
      <c r="I25" s="1349"/>
      <c r="J25" s="1349"/>
      <c r="K25" s="1349"/>
      <c r="L25" s="1122"/>
      <c r="M25" s="1148"/>
    </row>
    <row r="26" spans="1:83" ht="20.100000000000001" customHeight="1">
      <c r="A26" s="1098"/>
      <c r="C26" s="1359"/>
      <c r="D26" s="1340" t="s">
        <v>440</v>
      </c>
      <c r="E26" s="136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6" s="1343" t="str">
        <f>IF('Перечень тарифов'!J21="","наименование отсутствует","" &amp; 'Перечень тарифов'!J21 &amp; "")</f>
        <v>Долгосрочный тариф на тепловую энергию, горячую воду в открытой системе теплоснабжения (горячего водоснабжения)</v>
      </c>
      <c r="G26" s="1101"/>
      <c r="H26" s="1158" t="s">
        <v>1669</v>
      </c>
      <c r="I26" s="1158" t="s">
        <v>1670</v>
      </c>
      <c r="J26" s="1163">
        <v>1199529.8999999999</v>
      </c>
      <c r="K26" s="1101" t="s">
        <v>448</v>
      </c>
      <c r="L26" s="1289" t="s">
        <v>712</v>
      </c>
      <c r="M26" s="1148"/>
    </row>
    <row r="27" spans="1:83" ht="20.100000000000001" customHeight="1">
      <c r="A27" s="1098"/>
      <c r="C27" s="1359"/>
      <c r="D27" s="1340"/>
      <c r="E27" s="1360"/>
      <c r="F27" s="1343"/>
      <c r="G27" s="1150"/>
      <c r="H27" s="1145" t="s">
        <v>273</v>
      </c>
      <c r="I27" s="1137"/>
      <c r="J27" s="1137"/>
      <c r="K27" s="1138"/>
      <c r="L27" s="1290"/>
      <c r="M27" s="1148"/>
    </row>
    <row r="28" spans="1:83" s="1064" customFormat="1" ht="20.100000000000001" customHeight="1">
      <c r="A28" s="1098"/>
      <c r="B28" s="1087"/>
      <c r="C28" s="1073"/>
      <c r="D28" s="1340" t="s">
        <v>2264</v>
      </c>
      <c r="E28" s="134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28" s="1343" t="str">
        <f>IF('Перечень тарифов'!J26="","наименование отсутствует","" &amp; 'Перечень тарифов'!J26 &amp; "")</f>
        <v>Долгосрочный тариф на тепловую энергию, горячую воду в открытой системе теплоснабжения (горячего водоснабжения)</v>
      </c>
      <c r="G28" s="1101"/>
      <c r="H28" s="1160" t="s">
        <v>1669</v>
      </c>
      <c r="I28" s="1158" t="s">
        <v>1670</v>
      </c>
      <c r="J28" s="1163">
        <v>1199529.8999999999</v>
      </c>
      <c r="K28" s="1101" t="s">
        <v>448</v>
      </c>
      <c r="L28" s="1290"/>
      <c r="M28" s="1148"/>
      <c r="N28" s="1093"/>
      <c r="O28" s="1093"/>
    </row>
    <row r="29" spans="1:83" s="1064" customFormat="1" ht="20.100000000000001" customHeight="1">
      <c r="A29" s="1098"/>
      <c r="B29" s="1087"/>
      <c r="C29" s="1073"/>
      <c r="D29" s="1340"/>
      <c r="E29" s="1342"/>
      <c r="F29" s="1343"/>
      <c r="G29" s="1079"/>
      <c r="H29" s="1145" t="s">
        <v>273</v>
      </c>
      <c r="I29" s="1140"/>
      <c r="J29" s="1140"/>
      <c r="K29" s="1138"/>
      <c r="L29" s="1290"/>
      <c r="M29" s="1148"/>
      <c r="N29" s="1093"/>
      <c r="O29" s="1093"/>
    </row>
    <row r="30" spans="1:83" s="1064" customFormat="1" ht="18.95" customHeight="1">
      <c r="A30" s="1098"/>
      <c r="B30" s="1087"/>
      <c r="C30" s="1073"/>
      <c r="D30" s="1340" t="s">
        <v>2269</v>
      </c>
      <c r="E30" s="134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0" s="1343" t="str">
        <f>IF('Перечень тарифов'!J31="","наименование отсутствует","" &amp; 'Перечень тарифов'!J31 &amp; "")</f>
        <v>Долгосрочный тариф на тепловую энергию, горячую воду в открытой системе теплоснабжения (горячего водоснабжения)</v>
      </c>
      <c r="G30" s="1101"/>
      <c r="H30" s="1160" t="s">
        <v>1669</v>
      </c>
      <c r="I30" s="1158" t="s">
        <v>1670</v>
      </c>
      <c r="J30" s="1163">
        <v>1199529.8999999999</v>
      </c>
      <c r="K30" s="1101" t="s">
        <v>448</v>
      </c>
      <c r="L30" s="1290"/>
      <c r="M30" s="1148"/>
      <c r="N30" s="1093"/>
      <c r="O30" s="1093"/>
    </row>
    <row r="31" spans="1:83" s="1064" customFormat="1" ht="15" customHeight="1">
      <c r="A31" s="1098"/>
      <c r="B31" s="1087"/>
      <c r="C31" s="1073"/>
      <c r="D31" s="1340"/>
      <c r="E31" s="1342"/>
      <c r="F31" s="1343"/>
      <c r="G31" s="1079"/>
      <c r="H31" s="1145" t="s">
        <v>273</v>
      </c>
      <c r="I31" s="1140"/>
      <c r="J31" s="1140"/>
      <c r="K31" s="1138"/>
      <c r="L31" s="1291"/>
      <c r="M31" s="1148"/>
      <c r="N31" s="1093"/>
      <c r="O31" s="1093"/>
    </row>
    <row r="32" spans="1:83" ht="18.75">
      <c r="A32" s="1098"/>
      <c r="C32" s="1073"/>
      <c r="D32" s="1088" t="s">
        <v>66</v>
      </c>
      <c r="E32" s="1349" t="s">
        <v>765</v>
      </c>
      <c r="F32" s="1349"/>
      <c r="G32" s="1349"/>
      <c r="H32" s="1349"/>
      <c r="I32" s="1349"/>
      <c r="J32" s="1349"/>
      <c r="K32" s="1349"/>
      <c r="L32" s="1122"/>
      <c r="M32" s="1148"/>
    </row>
    <row r="33" spans="1:15" ht="21" customHeight="1">
      <c r="A33" s="1098"/>
      <c r="C33" s="1359"/>
      <c r="D33" s="1361" t="s">
        <v>441</v>
      </c>
      <c r="E33" s="136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3" s="1343" t="str">
        <f>IF('Перечень тарифов'!J21="","наименование отсутствует","" &amp; 'Перечень тарифов'!J21 &amp; "")</f>
        <v>Долгосрочный тариф на тепловую энергию, горячую воду в открытой системе теплоснабжения (горячего водоснабжения)</v>
      </c>
      <c r="G33" s="1101"/>
      <c r="H33" s="1160" t="s">
        <v>1669</v>
      </c>
      <c r="I33" s="1158" t="s">
        <v>1670</v>
      </c>
      <c r="J33" s="1163">
        <v>684.69</v>
      </c>
      <c r="K33" s="1101" t="s">
        <v>448</v>
      </c>
      <c r="L33" s="1289" t="s">
        <v>766</v>
      </c>
      <c r="M33" s="1148"/>
    </row>
    <row r="34" spans="1:15" ht="21" customHeight="1">
      <c r="A34" s="1098"/>
      <c r="C34" s="1359"/>
      <c r="D34" s="1362"/>
      <c r="E34" s="1360"/>
      <c r="F34" s="1343"/>
      <c r="G34" s="1150"/>
      <c r="H34" s="1145" t="s">
        <v>273</v>
      </c>
      <c r="I34" s="1137"/>
      <c r="J34" s="1137"/>
      <c r="K34" s="1138"/>
      <c r="L34" s="1290"/>
      <c r="M34" s="1148"/>
    </row>
    <row r="35" spans="1:15" s="1064" customFormat="1" ht="21" customHeight="1">
      <c r="A35" s="1098"/>
      <c r="B35" s="1087"/>
      <c r="C35" s="1073"/>
      <c r="D35" s="1340" t="s">
        <v>2265</v>
      </c>
      <c r="E35" s="134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5" s="1343" t="str">
        <f>IF('Перечень тарифов'!J26="","наименование отсутствует","" &amp; 'Перечень тарифов'!J26 &amp; "")</f>
        <v>Долгосрочный тариф на тепловую энергию, горячую воду в открытой системе теплоснабжения (горячего водоснабжения)</v>
      </c>
      <c r="G35" s="1101"/>
      <c r="H35" s="1160" t="s">
        <v>1669</v>
      </c>
      <c r="I35" s="1158" t="s">
        <v>1670</v>
      </c>
      <c r="J35" s="1163">
        <v>1849.25</v>
      </c>
      <c r="K35" s="1101" t="s">
        <v>448</v>
      </c>
      <c r="L35" s="1290"/>
      <c r="M35" s="1148"/>
      <c r="N35" s="1093"/>
      <c r="O35" s="1093"/>
    </row>
    <row r="36" spans="1:15" s="1064" customFormat="1" ht="21" customHeight="1">
      <c r="A36" s="1098"/>
      <c r="B36" s="1087"/>
      <c r="C36" s="1073"/>
      <c r="D36" s="1340"/>
      <c r="E36" s="1342"/>
      <c r="F36" s="1343"/>
      <c r="G36" s="1079"/>
      <c r="H36" s="1145" t="s">
        <v>273</v>
      </c>
      <c r="I36" s="1140"/>
      <c r="J36" s="1140"/>
      <c r="K36" s="1138"/>
      <c r="L36" s="1290"/>
      <c r="M36" s="1148"/>
      <c r="N36" s="1093"/>
      <c r="O36" s="1093"/>
    </row>
    <row r="37" spans="1:15" s="1064" customFormat="1" ht="18.95" customHeight="1">
      <c r="A37" s="1098"/>
      <c r="B37" s="1087"/>
      <c r="C37" s="1073"/>
      <c r="D37" s="1340" t="s">
        <v>2270</v>
      </c>
      <c r="E37" s="134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7" s="1343" t="str">
        <f>IF('Перечень тарифов'!J31="","наименование отсутствует","" &amp; 'Перечень тарифов'!J31 &amp; "")</f>
        <v>Долгосрочный тариф на тепловую энергию, горячую воду в открытой системе теплоснабжения (горячего водоснабжения)</v>
      </c>
      <c r="G37" s="1101"/>
      <c r="H37" s="1160" t="s">
        <v>1669</v>
      </c>
      <c r="I37" s="1158" t="s">
        <v>1670</v>
      </c>
      <c r="J37" s="1163">
        <v>1849.25</v>
      </c>
      <c r="K37" s="1101" t="s">
        <v>448</v>
      </c>
      <c r="L37" s="1290"/>
      <c r="M37" s="1148"/>
      <c r="N37" s="1093"/>
      <c r="O37" s="1093"/>
    </row>
    <row r="38" spans="1:15" s="1064" customFormat="1" ht="15" customHeight="1">
      <c r="A38" s="1098"/>
      <c r="B38" s="1087"/>
      <c r="C38" s="1073"/>
      <c r="D38" s="1340"/>
      <c r="E38" s="1342"/>
      <c r="F38" s="1343"/>
      <c r="G38" s="1079"/>
      <c r="H38" s="1145" t="s">
        <v>273</v>
      </c>
      <c r="I38" s="1140"/>
      <c r="J38" s="1140"/>
      <c r="K38" s="1138"/>
      <c r="L38" s="1291"/>
      <c r="M38" s="1148"/>
      <c r="N38" s="1093"/>
      <c r="O38" s="1093"/>
    </row>
    <row r="39" spans="1:15" ht="26.1" customHeight="1">
      <c r="A39" s="1098"/>
      <c r="C39" s="1073"/>
      <c r="D39" s="1088" t="s">
        <v>67</v>
      </c>
      <c r="E39" s="1349" t="s">
        <v>714</v>
      </c>
      <c r="F39" s="1349"/>
      <c r="G39" s="1349"/>
      <c r="H39" s="1349"/>
      <c r="I39" s="1349"/>
      <c r="J39" s="1349"/>
      <c r="K39" s="1349"/>
      <c r="L39" s="1122"/>
      <c r="M39" s="1148"/>
    </row>
    <row r="40" spans="1:15" ht="24" customHeight="1">
      <c r="A40" s="1098"/>
      <c r="C40" s="1359"/>
      <c r="D40" s="1361" t="s">
        <v>442</v>
      </c>
      <c r="E40" s="136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40" s="1343" t="str">
        <f>IF('Перечень тарифов'!J21="","наименование отсутствует","" &amp; 'Перечень тарифов'!J21 &amp; "")</f>
        <v>Долгосрочный тариф на тепловую энергию, горячую воду в открытой системе теплоснабжения (горячего водоснабжения)</v>
      </c>
      <c r="G40" s="1101"/>
      <c r="H40" s="1160" t="s">
        <v>1669</v>
      </c>
      <c r="I40" s="1158" t="s">
        <v>1670</v>
      </c>
      <c r="J40" s="1163">
        <v>0</v>
      </c>
      <c r="K40" s="1101" t="s">
        <v>448</v>
      </c>
      <c r="L40" s="1289" t="s">
        <v>715</v>
      </c>
      <c r="M40" s="1148"/>
      <c r="O40" s="1093" t="s">
        <v>553</v>
      </c>
    </row>
    <row r="41" spans="1:15" ht="24" customHeight="1">
      <c r="A41" s="1098"/>
      <c r="C41" s="1359"/>
      <c r="D41" s="1362"/>
      <c r="E41" s="1360"/>
      <c r="F41" s="1343"/>
      <c r="G41" s="1150"/>
      <c r="H41" s="1145" t="s">
        <v>273</v>
      </c>
      <c r="I41" s="1137"/>
      <c r="J41" s="1137"/>
      <c r="K41" s="1138"/>
      <c r="L41" s="1290"/>
      <c r="M41" s="1148"/>
    </row>
    <row r="42" spans="1:15" s="1064" customFormat="1" ht="24" customHeight="1">
      <c r="A42" s="1098"/>
      <c r="B42" s="1087"/>
      <c r="C42" s="1073"/>
      <c r="D42" s="1340" t="s">
        <v>2266</v>
      </c>
      <c r="E42" s="134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42" s="1343" t="str">
        <f>IF('Перечень тарифов'!J26="","наименование отсутствует","" &amp; 'Перечень тарифов'!J26 &amp; "")</f>
        <v>Долгосрочный тариф на тепловую энергию, горячую воду в открытой системе теплоснабжения (горячего водоснабжения)</v>
      </c>
      <c r="G42" s="1101"/>
      <c r="H42" s="1160" t="s">
        <v>1669</v>
      </c>
      <c r="I42" s="1158" t="s">
        <v>1670</v>
      </c>
      <c r="J42" s="1163">
        <v>0</v>
      </c>
      <c r="K42" s="1101" t="s">
        <v>448</v>
      </c>
      <c r="L42" s="1290"/>
      <c r="M42" s="1148"/>
      <c r="N42" s="1093"/>
      <c r="O42" s="1093"/>
    </row>
    <row r="43" spans="1:15" s="1064" customFormat="1" ht="24" customHeight="1">
      <c r="A43" s="1098"/>
      <c r="B43" s="1087"/>
      <c r="C43" s="1073"/>
      <c r="D43" s="1340"/>
      <c r="E43" s="1342"/>
      <c r="F43" s="1343"/>
      <c r="G43" s="1079"/>
      <c r="H43" s="1145" t="s">
        <v>273</v>
      </c>
      <c r="I43" s="1140"/>
      <c r="J43" s="1140"/>
      <c r="K43" s="1138"/>
      <c r="L43" s="1290"/>
      <c r="M43" s="1148"/>
      <c r="N43" s="1093"/>
      <c r="O43" s="1093"/>
    </row>
    <row r="44" spans="1:15" s="1064" customFormat="1" ht="18.95" customHeight="1">
      <c r="A44" s="1098"/>
      <c r="B44" s="1087"/>
      <c r="C44" s="1073"/>
      <c r="D44" s="1340" t="s">
        <v>2271</v>
      </c>
      <c r="E44" s="134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4" s="1343" t="str">
        <f>IF('Перечень тарифов'!J31="","наименование отсутствует","" &amp; 'Перечень тарифов'!J31 &amp; "")</f>
        <v>Долгосрочный тариф на тепловую энергию, горячую воду в открытой системе теплоснабжения (горячего водоснабжения)</v>
      </c>
      <c r="G44" s="1101"/>
      <c r="H44" s="1160" t="s">
        <v>1669</v>
      </c>
      <c r="I44" s="1158" t="s">
        <v>1670</v>
      </c>
      <c r="J44" s="1163">
        <v>0</v>
      </c>
      <c r="K44" s="1101" t="s">
        <v>448</v>
      </c>
      <c r="L44" s="1290"/>
      <c r="M44" s="1148"/>
      <c r="N44" s="1093"/>
      <c r="O44" s="1093"/>
    </row>
    <row r="45" spans="1:15" s="1064" customFormat="1" ht="15" customHeight="1">
      <c r="A45" s="1098"/>
      <c r="B45" s="1087"/>
      <c r="C45" s="1073"/>
      <c r="D45" s="1340"/>
      <c r="E45" s="1342"/>
      <c r="F45" s="1343"/>
      <c r="G45" s="1079"/>
      <c r="H45" s="1145" t="s">
        <v>273</v>
      </c>
      <c r="I45" s="1140"/>
      <c r="J45" s="1140"/>
      <c r="K45" s="1138"/>
      <c r="L45" s="1291"/>
      <c r="M45" s="1148"/>
      <c r="N45" s="1093"/>
      <c r="O45" s="1093"/>
    </row>
    <row r="46" spans="1:15" ht="25.5" customHeight="1">
      <c r="A46" s="1098"/>
      <c r="B46" s="1087">
        <v>3</v>
      </c>
      <c r="C46" s="1073"/>
      <c r="D46" s="1088" t="s">
        <v>181</v>
      </c>
      <c r="E46" s="1349" t="s">
        <v>713</v>
      </c>
      <c r="F46" s="1349"/>
      <c r="G46" s="1349"/>
      <c r="H46" s="1349"/>
      <c r="I46" s="1349"/>
      <c r="J46" s="1349"/>
      <c r="K46" s="1349"/>
      <c r="L46" s="1122"/>
      <c r="M46" s="1148"/>
    </row>
    <row r="47" spans="1:15" ht="26.1" customHeight="1">
      <c r="A47" s="1098"/>
      <c r="C47" s="1359"/>
      <c r="D47" s="1361" t="s">
        <v>694</v>
      </c>
      <c r="E47" s="136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47" s="1343" t="str">
        <f>IF('Перечень тарифов'!J21="","наименование отсутствует","" &amp; 'Перечень тарифов'!J21 &amp; "")</f>
        <v>Долгосрочный тариф на тепловую энергию, горячую воду в открытой системе теплоснабжения (горячего водоснабжения)</v>
      </c>
      <c r="G47" s="1101"/>
      <c r="H47" s="1160" t="s">
        <v>1669</v>
      </c>
      <c r="I47" s="1158" t="s">
        <v>1670</v>
      </c>
      <c r="J47" s="1163">
        <v>99502.27</v>
      </c>
      <c r="K47" s="1101" t="s">
        <v>448</v>
      </c>
      <c r="L47" s="1289" t="s">
        <v>716</v>
      </c>
      <c r="M47" s="1148"/>
    </row>
    <row r="48" spans="1:15" ht="26.1" customHeight="1">
      <c r="A48" s="1098"/>
      <c r="C48" s="1359"/>
      <c r="D48" s="1362"/>
      <c r="E48" s="1360"/>
      <c r="F48" s="1343"/>
      <c r="G48" s="1150"/>
      <c r="H48" s="1145" t="s">
        <v>273</v>
      </c>
      <c r="I48" s="1137"/>
      <c r="J48" s="1137"/>
      <c r="K48" s="1138"/>
      <c r="L48" s="1290"/>
      <c r="M48" s="1148"/>
    </row>
    <row r="49" spans="1:15" s="1064" customFormat="1" ht="26.1" customHeight="1">
      <c r="A49" s="1098"/>
      <c r="B49" s="1087"/>
      <c r="C49" s="1073"/>
      <c r="D49" s="1340" t="s">
        <v>2267</v>
      </c>
      <c r="E49" s="1341"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49" s="1343" t="str">
        <f>IF('Перечень тарифов'!J26="","наименование отсутствует","" &amp; 'Перечень тарифов'!J26 &amp; "")</f>
        <v>Долгосрочный тариф на тепловую энергию, горячую воду в открытой системе теплоснабжения (горячего водоснабжения)</v>
      </c>
      <c r="G49" s="1101"/>
      <c r="H49" s="1160" t="s">
        <v>1669</v>
      </c>
      <c r="I49" s="1158" t="s">
        <v>1670</v>
      </c>
      <c r="J49" s="1163">
        <v>0</v>
      </c>
      <c r="K49" s="1101" t="s">
        <v>448</v>
      </c>
      <c r="L49" s="1290"/>
      <c r="M49" s="1148"/>
      <c r="N49" s="1093"/>
      <c r="O49" s="1093"/>
    </row>
    <row r="50" spans="1:15" s="1064" customFormat="1" ht="26.1" customHeight="1">
      <c r="A50" s="1098"/>
      <c r="B50" s="1087"/>
      <c r="C50" s="1073"/>
      <c r="D50" s="1340"/>
      <c r="E50" s="1342"/>
      <c r="F50" s="1343"/>
      <c r="G50" s="1079"/>
      <c r="H50" s="1145" t="s">
        <v>273</v>
      </c>
      <c r="I50" s="1140"/>
      <c r="J50" s="1140"/>
      <c r="K50" s="1138"/>
      <c r="L50" s="1290"/>
      <c r="M50" s="1148"/>
      <c r="N50" s="1093"/>
      <c r="O50" s="1093"/>
    </row>
    <row r="51" spans="1:15" s="1064" customFormat="1" ht="18.95" customHeight="1">
      <c r="A51" s="1098"/>
      <c r="B51" s="1087"/>
      <c r="C51" s="1073"/>
      <c r="D51" s="1340" t="s">
        <v>2272</v>
      </c>
      <c r="E51" s="1341"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1" s="1343" t="str">
        <f>IF('Перечень тарифов'!J31="","наименование отсутствует","" &amp; 'Перечень тарифов'!J31 &amp; "")</f>
        <v>Долгосрочный тариф на тепловую энергию, горячую воду в открытой системе теплоснабжения (горячего водоснабжения)</v>
      </c>
      <c r="G51" s="1101"/>
      <c r="H51" s="1160" t="s">
        <v>1669</v>
      </c>
      <c r="I51" s="1158" t="s">
        <v>1670</v>
      </c>
      <c r="J51" s="1163">
        <v>0</v>
      </c>
      <c r="K51" s="1101" t="s">
        <v>448</v>
      </c>
      <c r="L51" s="1290"/>
      <c r="M51" s="1148"/>
      <c r="N51" s="1093"/>
      <c r="O51" s="1093"/>
    </row>
    <row r="52" spans="1:15" s="1064" customFormat="1" ht="15" customHeight="1">
      <c r="A52" s="1098"/>
      <c r="B52" s="1087"/>
      <c r="C52" s="1073"/>
      <c r="D52" s="1340"/>
      <c r="E52" s="1342"/>
      <c r="F52" s="1343"/>
      <c r="G52" s="1079"/>
      <c r="H52" s="1145" t="s">
        <v>273</v>
      </c>
      <c r="I52" s="1140"/>
      <c r="J52" s="1140"/>
      <c r="K52" s="1138"/>
      <c r="L52" s="1291"/>
      <c r="M52" s="1148"/>
      <c r="N52" s="1093"/>
      <c r="O52" s="1093"/>
    </row>
    <row r="53" spans="1:15" s="1085" customFormat="1" ht="3" customHeight="1">
      <c r="A53" s="1098"/>
      <c r="D53" s="1152"/>
      <c r="E53" s="1152"/>
      <c r="F53" s="1152"/>
      <c r="G53" s="1152"/>
      <c r="H53" s="1152"/>
      <c r="I53" s="1152"/>
      <c r="J53" s="1152"/>
      <c r="K53" s="1152"/>
      <c r="L53" s="1152"/>
      <c r="N53" s="1136"/>
      <c r="O53" s="1136"/>
    </row>
    <row r="54" spans="1:15" ht="24.75" customHeight="1">
      <c r="D54" s="1139">
        <v>1</v>
      </c>
      <c r="E54" s="1264" t="s">
        <v>710</v>
      </c>
      <c r="F54" s="1264"/>
      <c r="G54" s="1264"/>
      <c r="H54" s="1264"/>
      <c r="I54" s="1264"/>
      <c r="J54" s="1264"/>
      <c r="K54" s="1264"/>
      <c r="L54" s="1264"/>
    </row>
  </sheetData>
  <sheetProtection password="FA9C" sheet="1" objects="1" scenarios="1" formatColumns="0" formatRows="0"/>
  <mergeCells count="78">
    <mergeCell ref="E54:L54"/>
    <mergeCell ref="E46:K46"/>
    <mergeCell ref="C47:C48"/>
    <mergeCell ref="D47:D48"/>
    <mergeCell ref="E47:E48"/>
    <mergeCell ref="F47:F48"/>
    <mergeCell ref="L47:L52"/>
    <mergeCell ref="D49:D50"/>
    <mergeCell ref="E49:E50"/>
    <mergeCell ref="F49:F50"/>
    <mergeCell ref="L40:L45"/>
    <mergeCell ref="L26:L31"/>
    <mergeCell ref="E32:K32"/>
    <mergeCell ref="C33:C34"/>
    <mergeCell ref="D33:D34"/>
    <mergeCell ref="E33:E34"/>
    <mergeCell ref="F33:F34"/>
    <mergeCell ref="L33:L38"/>
    <mergeCell ref="E39:K39"/>
    <mergeCell ref="C40:C41"/>
    <mergeCell ref="D40:D41"/>
    <mergeCell ref="E40:E41"/>
    <mergeCell ref="F40:F41"/>
    <mergeCell ref="D28:D29"/>
    <mergeCell ref="E28:E29"/>
    <mergeCell ref="F28:F29"/>
    <mergeCell ref="G24:H24"/>
    <mergeCell ref="E25:K25"/>
    <mergeCell ref="C26:C27"/>
    <mergeCell ref="D26:D27"/>
    <mergeCell ref="E26:E27"/>
    <mergeCell ref="F26:F27"/>
    <mergeCell ref="C17:C18"/>
    <mergeCell ref="D17:D18"/>
    <mergeCell ref="E17:E18"/>
    <mergeCell ref="F17:F18"/>
    <mergeCell ref="L17:L22"/>
    <mergeCell ref="D19:D20"/>
    <mergeCell ref="D21:D22"/>
    <mergeCell ref="L10:L12"/>
    <mergeCell ref="D11:D12"/>
    <mergeCell ref="E11:E12"/>
    <mergeCell ref="F11:F12"/>
    <mergeCell ref="G11:I11"/>
    <mergeCell ref="J11:J12"/>
    <mergeCell ref="K11:K12"/>
    <mergeCell ref="G12:H12"/>
    <mergeCell ref="D42:D43"/>
    <mergeCell ref="E42:E43"/>
    <mergeCell ref="F42:F43"/>
    <mergeCell ref="D5:K5"/>
    <mergeCell ref="F7:K7"/>
    <mergeCell ref="F8:K8"/>
    <mergeCell ref="D10:K10"/>
    <mergeCell ref="E23:K23"/>
    <mergeCell ref="G13:H13"/>
    <mergeCell ref="E14:K14"/>
    <mergeCell ref="G15:H15"/>
    <mergeCell ref="E16:K16"/>
    <mergeCell ref="E19:E20"/>
    <mergeCell ref="F19:F20"/>
    <mergeCell ref="E21:E22"/>
    <mergeCell ref="F21:F22"/>
    <mergeCell ref="D30:D31"/>
    <mergeCell ref="E30:E31"/>
    <mergeCell ref="F30:F31"/>
    <mergeCell ref="D37:D38"/>
    <mergeCell ref="E37:E38"/>
    <mergeCell ref="F37:F38"/>
    <mergeCell ref="D35:D36"/>
    <mergeCell ref="E35:E36"/>
    <mergeCell ref="F35:F36"/>
    <mergeCell ref="D44:D45"/>
    <mergeCell ref="E44:E45"/>
    <mergeCell ref="F44:F45"/>
    <mergeCell ref="D51:D52"/>
    <mergeCell ref="E51:E52"/>
    <mergeCell ref="F51:F52"/>
  </mergeCells>
  <dataValidations count="6">
    <dataValidation type="textLength" operator="lessThanOrEqual" allowBlank="1" showInputMessage="1" showErrorMessage="1" errorTitle="Ошибка" error="Допускается ввод не более 900 символов!" sqref="L47 L40 L33 L26 L16:L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51:I51 H49:I49 H47:I47 H42:I42 H44:I44 H40:I40 H37:I37 H35:I35 H33:I33 H26:I26 H28:I28 H30:I30 H21:I21 H19:I19 H17:I17"/>
    <dataValidation type="decimal" allowBlank="1" showErrorMessage="1" errorTitle="Ошибка" error="Допускается ввод только действительных чисел!" sqref="J51 J49 J47 J40 J42 J44 J33 J37 J35 J26 J28 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24 K1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list" allowBlank="1" showInputMessage="1" showErrorMessage="1" errorTitle="Ошибка" error="Выберите значение из списка" prompt="Выберите значение из списка" sqref="J17 J21 J19">
      <formula1>kind_of_control_method</formula1>
    </dataValidation>
  </dataValidations>
  <hyperlinks>
    <hyperlink ref="K24" location="'Форма 4.10.1'!$K$24" tooltip="Кликните по гиперссылке, чтобы перейти по гиперссылке или отредактировать её" display="https://portal.eias.ru/Portal/DownloadPage.aspx?type=12&amp;guid=a74255ee-8ffb-42d8-89f5-07c18a273b75"/>
    <hyperlink ref="K15" location="'Форма 4.10.1'!$K$15" tooltip="Кликните по гиперссылке, чтобы перейти по гиперссылке или отредактировать её" display="https://portal.eias.ru/Portal/DownloadPage.aspx?type=12&amp;guid=5227ed2a-c29e-44e2-a4e2-70b75a7ef40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3" t="s">
        <v>460</v>
      </c>
      <c r="E5" s="1363"/>
      <c r="F5" s="1363"/>
      <c r="G5" s="1363"/>
      <c r="H5" s="1363"/>
      <c r="I5" s="1363"/>
      <c r="J5" s="1363"/>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5" t="s">
        <v>444</v>
      </c>
      <c r="E8" s="1365"/>
      <c r="F8" s="1365"/>
      <c r="G8" s="1365"/>
      <c r="H8" s="1365"/>
      <c r="I8" s="1365"/>
      <c r="J8" s="1365"/>
      <c r="K8" s="1365" t="s">
        <v>445</v>
      </c>
    </row>
    <row r="9" spans="1:14">
      <c r="D9" s="1365" t="s">
        <v>90</v>
      </c>
      <c r="E9" s="1365" t="s">
        <v>462</v>
      </c>
      <c r="F9" s="1365"/>
      <c r="G9" s="1365" t="s">
        <v>463</v>
      </c>
      <c r="H9" s="1365"/>
      <c r="I9" s="1365"/>
      <c r="J9" s="1365"/>
      <c r="K9" s="1365"/>
    </row>
    <row r="10" spans="1:14" ht="22.5">
      <c r="D10" s="1365"/>
      <c r="E10" s="131" t="s">
        <v>464</v>
      </c>
      <c r="F10" s="131" t="s">
        <v>397</v>
      </c>
      <c r="G10" s="131" t="s">
        <v>397</v>
      </c>
      <c r="H10" s="131" t="s">
        <v>464</v>
      </c>
      <c r="I10" s="131" t="s">
        <v>465</v>
      </c>
      <c r="J10" s="131" t="s">
        <v>446</v>
      </c>
      <c r="K10" s="136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1"/>
      <c r="F12" s="1102"/>
      <c r="G12" s="1102"/>
      <c r="H12" s="1102"/>
      <c r="I12" s="1168"/>
      <c r="J12" s="1030"/>
      <c r="K12" s="1289"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5"/>
      <c r="K13" s="1291"/>
    </row>
    <row r="14" spans="1:14" ht="3" customHeight="1">
      <c r="A14" s="125"/>
      <c r="B14" s="125"/>
      <c r="C14" s="125"/>
    </row>
    <row r="15" spans="1:14" ht="27.75" customHeight="1">
      <c r="E15" s="1364" t="s">
        <v>572</v>
      </c>
      <c r="F15" s="1364"/>
      <c r="G15" s="1364"/>
      <c r="H15" s="1364"/>
      <c r="I15" s="1364"/>
      <c r="J15" s="136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6" t="s">
        <v>312</v>
      </c>
      <c r="E7" s="1228"/>
      <c r="F7" s="408"/>
    </row>
    <row r="8" spans="3:9" ht="3" customHeight="1">
      <c r="C8" s="47"/>
      <c r="D8" s="14"/>
      <c r="E8" s="14"/>
    </row>
    <row r="9" spans="3:9" ht="15.95" customHeight="1">
      <c r="C9" s="47"/>
      <c r="D9" s="97" t="s">
        <v>90</v>
      </c>
      <c r="E9" s="398" t="s">
        <v>311</v>
      </c>
    </row>
    <row r="10" spans="3:9" ht="12" customHeight="1">
      <c r="C10" s="47"/>
      <c r="D10" s="39" t="s">
        <v>91</v>
      </c>
      <c r="E10" s="39" t="s">
        <v>47</v>
      </c>
    </row>
    <row r="11" spans="3:9" ht="11.25" hidden="1" customHeight="1">
      <c r="C11" s="47"/>
      <c r="D11" s="186">
        <v>0</v>
      </c>
      <c r="E11" s="399"/>
    </row>
    <row r="12" spans="3:9" ht="15" customHeight="1">
      <c r="C12" s="160"/>
      <c r="D12" s="117">
        <v>1</v>
      </c>
      <c r="E12" s="1084"/>
    </row>
    <row r="13" spans="3:9" ht="12" customHeight="1">
      <c r="C13" s="47"/>
      <c r="D13" s="400"/>
      <c r="E13" s="401" t="s">
        <v>175</v>
      </c>
    </row>
    <row r="14" spans="3:9" ht="3" customHeight="1"/>
    <row r="15" spans="3:9" ht="22.5" customHeight="1">
      <c r="C15" s="161"/>
      <c r="D15" s="1366" t="s">
        <v>313</v>
      </c>
      <c r="E15" s="136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3" t="s">
        <v>53</v>
      </c>
      <c r="E7" s="1363"/>
      <c r="F7" s="408"/>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67" t="s">
        <v>54</v>
      </c>
      <c r="C2" s="1367"/>
      <c r="D2" s="1367"/>
      <c r="E2" s="409"/>
    </row>
    <row r="3" spans="2:5" ht="3" customHeight="1"/>
    <row r="4" spans="2:5" ht="21.75" customHeight="1" thickBot="1">
      <c r="B4" s="1189" t="s">
        <v>1</v>
      </c>
      <c r="C4" s="1189" t="s">
        <v>89</v>
      </c>
      <c r="D4" s="1189" t="s">
        <v>70</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37">
        <v>1</v>
      </c>
      <c r="E9" s="1400"/>
      <c r="F9" s="1402"/>
      <c r="G9" s="1390" t="s">
        <v>83</v>
      </c>
      <c r="H9" s="1237"/>
      <c r="I9" s="1237">
        <v>1</v>
      </c>
      <c r="J9" s="1396"/>
      <c r="K9" s="1279" t="s">
        <v>83</v>
      </c>
      <c r="L9" s="1236"/>
      <c r="M9" s="1236" t="s">
        <v>91</v>
      </c>
      <c r="N9" s="1399"/>
      <c r="O9" s="1279" t="s">
        <v>83</v>
      </c>
      <c r="P9" s="1236"/>
      <c r="Q9" s="1236" t="s">
        <v>91</v>
      </c>
      <c r="R9" s="1394"/>
      <c r="S9" s="1279" t="s">
        <v>83</v>
      </c>
      <c r="T9" s="1027"/>
      <c r="U9" s="1027" t="s">
        <v>91</v>
      </c>
      <c r="V9" s="1182"/>
      <c r="W9" s="287"/>
    </row>
    <row r="10" spans="1:23" s="700" customFormat="1" ht="17.100000000000001" customHeight="1">
      <c r="A10" s="197"/>
      <c r="C10" s="152"/>
      <c r="D10" s="1237"/>
      <c r="E10" s="1400"/>
      <c r="F10" s="1402"/>
      <c r="G10" s="1390"/>
      <c r="H10" s="1237"/>
      <c r="I10" s="1237"/>
      <c r="J10" s="1396"/>
      <c r="K10" s="1279"/>
      <c r="L10" s="1236"/>
      <c r="M10" s="1236"/>
      <c r="N10" s="1399"/>
      <c r="O10" s="1279"/>
      <c r="P10" s="1236"/>
      <c r="Q10" s="1236"/>
      <c r="R10" s="1394"/>
      <c r="S10" s="1279"/>
      <c r="T10" s="1029"/>
      <c r="U10" s="705"/>
      <c r="V10" s="706" t="s">
        <v>630</v>
      </c>
      <c r="W10" s="707"/>
    </row>
    <row r="11" spans="1:23" s="96" customFormat="1" ht="17.100000000000001" customHeight="1">
      <c r="A11" s="197"/>
      <c r="C11" s="152"/>
      <c r="D11" s="1238"/>
      <c r="E11" s="1401"/>
      <c r="F11" s="1403"/>
      <c r="G11" s="1238"/>
      <c r="H11" s="1238"/>
      <c r="I11" s="1238"/>
      <c r="J11" s="1397"/>
      <c r="K11" s="1238"/>
      <c r="L11" s="1238"/>
      <c r="M11" s="1238"/>
      <c r="N11" s="1394"/>
      <c r="O11" s="1238"/>
      <c r="P11" s="1028"/>
      <c r="Q11" s="705"/>
      <c r="R11" s="706" t="s">
        <v>629</v>
      </c>
      <c r="S11" s="702"/>
      <c r="T11" s="702"/>
      <c r="U11" s="702"/>
      <c r="V11" s="702"/>
      <c r="W11" s="707"/>
    </row>
    <row r="12" spans="1:23" s="96" customFormat="1" ht="17.100000000000001" customHeight="1">
      <c r="A12" s="197"/>
      <c r="C12" s="152"/>
      <c r="D12" s="1238"/>
      <c r="E12" s="1401"/>
      <c r="F12" s="1403"/>
      <c r="G12" s="1238"/>
      <c r="H12" s="1238"/>
      <c r="I12" s="1238"/>
      <c r="J12" s="1397"/>
      <c r="K12" s="1238"/>
      <c r="L12" s="705"/>
      <c r="M12" s="706"/>
      <c r="N12" s="706" t="s">
        <v>409</v>
      </c>
      <c r="O12" s="706"/>
      <c r="P12" s="706"/>
      <c r="Q12" s="706"/>
      <c r="R12" s="706"/>
      <c r="S12" s="702"/>
      <c r="T12" s="702"/>
      <c r="U12" s="702"/>
      <c r="V12" s="702"/>
      <c r="W12" s="707"/>
    </row>
    <row r="13" spans="1:23" s="96" customFormat="1" ht="17.25" customHeight="1">
      <c r="A13" s="197"/>
      <c r="C13" s="152"/>
      <c r="D13" s="1238"/>
      <c r="E13" s="1401"/>
      <c r="F13" s="1403"/>
      <c r="G13" s="1238"/>
      <c r="H13" s="705"/>
      <c r="I13" s="706"/>
      <c r="J13" s="706"/>
      <c r="K13" s="706"/>
      <c r="L13" s="706"/>
      <c r="M13" s="706"/>
      <c r="N13" s="706"/>
      <c r="O13" s="706"/>
      <c r="P13" s="706"/>
      <c r="Q13" s="706"/>
      <c r="R13" s="706"/>
      <c r="S13" s="702"/>
      <c r="T13" s="702"/>
      <c r="U13" s="702"/>
      <c r="V13" s="702"/>
      <c r="W13" s="707"/>
    </row>
    <row r="14" spans="1:23" ht="17.100000000000001" customHeight="1">
      <c r="A14" s="198"/>
    </row>
    <row r="15" spans="1:23" ht="16.5" customHeight="1">
      <c r="A15" s="197"/>
      <c r="B15" s="96"/>
      <c r="C15" s="152"/>
      <c r="D15" s="1395"/>
      <c r="E15" s="1404"/>
      <c r="F15" s="1389"/>
      <c r="G15" s="1391"/>
      <c r="H15" s="1237"/>
      <c r="I15" s="1237">
        <v>1</v>
      </c>
      <c r="J15" s="1396"/>
      <c r="K15" s="1279" t="s">
        <v>83</v>
      </c>
      <c r="L15" s="1236"/>
      <c r="M15" s="1236" t="s">
        <v>91</v>
      </c>
      <c r="N15" s="1399"/>
      <c r="O15" s="1279" t="s">
        <v>83</v>
      </c>
      <c r="P15" s="1236"/>
      <c r="Q15" s="1236" t="s">
        <v>91</v>
      </c>
      <c r="R15" s="1394"/>
      <c r="S15" s="1279" t="s">
        <v>83</v>
      </c>
      <c r="T15" s="1027"/>
      <c r="U15" s="1027" t="s">
        <v>91</v>
      </c>
      <c r="V15" s="1182"/>
      <c r="W15" s="287"/>
    </row>
    <row r="16" spans="1:23" s="703" customFormat="1" ht="16.5" customHeight="1">
      <c r="A16" s="709"/>
      <c r="B16" s="704"/>
      <c r="C16" s="708"/>
      <c r="D16" s="1395"/>
      <c r="E16" s="1404"/>
      <c r="F16" s="1389"/>
      <c r="G16" s="1391"/>
      <c r="H16" s="1237"/>
      <c r="I16" s="1237"/>
      <c r="J16" s="1396"/>
      <c r="K16" s="1279"/>
      <c r="L16" s="1236"/>
      <c r="M16" s="1236"/>
      <c r="N16" s="1399"/>
      <c r="O16" s="1279"/>
      <c r="P16" s="1236"/>
      <c r="Q16" s="1236"/>
      <c r="R16" s="1394"/>
      <c r="S16" s="1279"/>
      <c r="T16" s="1029"/>
      <c r="U16" s="705"/>
      <c r="V16" s="706" t="s">
        <v>630</v>
      </c>
      <c r="W16" s="707"/>
    </row>
    <row r="17" spans="1:36" ht="17.100000000000001" customHeight="1">
      <c r="A17" s="197"/>
      <c r="B17" s="96"/>
      <c r="C17" s="152"/>
      <c r="D17" s="1395"/>
      <c r="E17" s="1404"/>
      <c r="F17" s="1389"/>
      <c r="G17" s="1391"/>
      <c r="H17" s="1237"/>
      <c r="I17" s="1237"/>
      <c r="J17" s="1397"/>
      <c r="K17" s="1279"/>
      <c r="L17" s="1236"/>
      <c r="M17" s="1236"/>
      <c r="N17" s="1394"/>
      <c r="O17" s="1279"/>
      <c r="P17" s="1028"/>
      <c r="Q17" s="705"/>
      <c r="R17" s="706" t="s">
        <v>629</v>
      </c>
      <c r="S17" s="702"/>
      <c r="T17" s="702"/>
      <c r="U17" s="702"/>
      <c r="V17" s="702"/>
      <c r="W17" s="707"/>
    </row>
    <row r="18" spans="1:36" ht="17.100000000000001" customHeight="1">
      <c r="A18" s="197"/>
      <c r="B18" s="96"/>
      <c r="C18" s="152"/>
      <c r="D18" s="1395"/>
      <c r="E18" s="1404"/>
      <c r="F18" s="1389"/>
      <c r="G18" s="1391"/>
      <c r="H18" s="1237"/>
      <c r="I18" s="1237"/>
      <c r="J18" s="1397"/>
      <c r="K18" s="1279"/>
      <c r="L18" s="705"/>
      <c r="M18" s="706"/>
      <c r="N18" s="706" t="s">
        <v>409</v>
      </c>
      <c r="O18" s="706"/>
      <c r="P18" s="706"/>
      <c r="Q18" s="706"/>
      <c r="R18" s="706"/>
      <c r="S18" s="702"/>
      <c r="T18" s="702"/>
      <c r="U18" s="702"/>
      <c r="V18" s="702"/>
      <c r="W18" s="707"/>
    </row>
    <row r="19" spans="1:36" ht="17.100000000000001" customHeight="1">
      <c r="A19" s="197"/>
      <c r="B19" s="96"/>
      <c r="C19" s="152"/>
      <c r="D19" s="1395"/>
      <c r="E19" s="1404"/>
      <c r="F19" s="1389"/>
      <c r="G19" s="1391"/>
      <c r="H19" s="705"/>
      <c r="I19" s="706"/>
      <c r="J19" s="706"/>
      <c r="K19" s="706"/>
      <c r="L19" s="706"/>
      <c r="M19" s="706"/>
      <c r="N19" s="706"/>
      <c r="O19" s="706"/>
      <c r="P19" s="706"/>
      <c r="Q19" s="706"/>
      <c r="R19" s="706"/>
      <c r="S19" s="702"/>
      <c r="T19" s="702"/>
      <c r="U19" s="702"/>
      <c r="V19" s="702"/>
      <c r="W19" s="707"/>
    </row>
    <row r="20" spans="1:36" ht="17.100000000000001" customHeight="1">
      <c r="A20" s="198"/>
    </row>
    <row r="21" spans="1:36" s="34" customFormat="1" ht="17.100000000000001" customHeight="1">
      <c r="A21" s="34" t="s">
        <v>12</v>
      </c>
      <c r="C21" s="34" t="s">
        <v>91</v>
      </c>
    </row>
    <row r="27" spans="1:36" ht="17.100000000000001" customHeight="1">
      <c r="O27" s="1398" t="s">
        <v>296</v>
      </c>
      <c r="P27" s="1398"/>
      <c r="Q27" s="1398"/>
      <c r="R27" s="1323" t="s">
        <v>268</v>
      </c>
      <c r="S27" s="1323"/>
      <c r="T27" s="1323"/>
      <c r="U27" s="1300" t="s">
        <v>338</v>
      </c>
      <c r="W27" s="1392"/>
    </row>
    <row r="28" spans="1:36" ht="17.100000000000001" customHeight="1">
      <c r="O28" s="1324" t="s">
        <v>578</v>
      </c>
      <c r="P28" s="1324" t="s">
        <v>269</v>
      </c>
      <c r="Q28" s="1324"/>
      <c r="R28" s="1323"/>
      <c r="S28" s="1323"/>
      <c r="T28" s="1323"/>
      <c r="U28" s="1300"/>
      <c r="W28" s="1392"/>
    </row>
    <row r="29" spans="1:36" ht="37.5" customHeight="1">
      <c r="O29" s="1324"/>
      <c r="P29" s="98" t="s">
        <v>579</v>
      </c>
      <c r="Q29" s="98" t="s">
        <v>6</v>
      </c>
      <c r="R29" s="99" t="s">
        <v>272</v>
      </c>
      <c r="S29" s="1320" t="s">
        <v>271</v>
      </c>
      <c r="T29" s="1320"/>
      <c r="U29" s="1300"/>
      <c r="W29" s="1392"/>
    </row>
    <row r="30" spans="1:36" ht="17.100000000000001" customHeight="1">
      <c r="G30" s="150"/>
      <c r="H30" s="150"/>
      <c r="I30" s="150"/>
      <c r="J30" s="150"/>
      <c r="K30" s="150"/>
      <c r="L30" s="116"/>
      <c r="M30" s="403" t="s">
        <v>181</v>
      </c>
      <c r="N30" s="404"/>
      <c r="O30" s="1393"/>
      <c r="P30" s="1393"/>
      <c r="Q30" s="1393"/>
      <c r="R30" s="1393"/>
      <c r="S30" s="1393"/>
      <c r="T30" s="1393"/>
      <c r="U30" s="1393"/>
      <c r="V30" s="116"/>
      <c r="W30" s="116"/>
      <c r="X30" s="196"/>
      <c r="Y30" s="196"/>
      <c r="Z30" s="196"/>
      <c r="AA30" s="196"/>
      <c r="AB30" s="196"/>
      <c r="AC30" s="196"/>
      <c r="AD30" s="196"/>
      <c r="AE30" s="196"/>
      <c r="AF30" s="196"/>
      <c r="AG30" s="196"/>
      <c r="AH30" s="196"/>
      <c r="AI30" s="196"/>
      <c r="AJ30" s="196"/>
    </row>
    <row r="31" spans="1:36" s="491" customFormat="1" ht="22.5">
      <c r="A31" s="1271">
        <v>1</v>
      </c>
      <c r="B31" s="793"/>
      <c r="C31" s="793"/>
      <c r="D31" s="793"/>
      <c r="E31" s="794"/>
      <c r="F31" s="795"/>
      <c r="G31" s="795"/>
      <c r="H31" s="795"/>
      <c r="I31" s="796"/>
      <c r="J31" s="791"/>
      <c r="K31" s="798"/>
      <c r="L31" s="560">
        <f>mergeValue(A31)</f>
        <v>1</v>
      </c>
      <c r="M31" s="608" t="s">
        <v>19</v>
      </c>
      <c r="N31" s="613"/>
      <c r="O31" s="1368"/>
      <c r="P31" s="1369"/>
      <c r="Q31" s="1369"/>
      <c r="R31" s="1369"/>
      <c r="S31" s="1369"/>
      <c r="T31" s="1369"/>
      <c r="U31" s="1369"/>
      <c r="V31" s="1370"/>
      <c r="W31" s="1122" t="s">
        <v>718</v>
      </c>
      <c r="X31" s="552"/>
      <c r="Y31" s="556"/>
      <c r="Z31" s="556" t="str">
        <f t="shared" ref="Z31:Z44" si="0">IF(M31="","",M31 )</f>
        <v>Наименование тарифа</v>
      </c>
      <c r="AA31" s="556"/>
      <c r="AB31" s="556"/>
      <c r="AC31" s="556"/>
      <c r="AD31" s="552"/>
      <c r="AE31" s="552"/>
      <c r="AF31" s="552"/>
      <c r="AG31" s="552"/>
      <c r="AH31" s="552"/>
      <c r="AI31" s="552"/>
      <c r="AJ31" s="552"/>
    </row>
    <row r="32" spans="1:36" s="491" customFormat="1" ht="22.5">
      <c r="A32" s="1271"/>
      <c r="B32" s="1271">
        <v>1</v>
      </c>
      <c r="C32" s="793"/>
      <c r="D32" s="793"/>
      <c r="E32" s="795"/>
      <c r="F32" s="795"/>
      <c r="G32" s="795"/>
      <c r="H32" s="795"/>
      <c r="I32" s="790"/>
      <c r="J32" s="789"/>
      <c r="K32" s="792"/>
      <c r="L32" s="560" t="str">
        <f>mergeValue(A32) &amp;"."&amp; mergeValue(B32)</f>
        <v>1.1</v>
      </c>
      <c r="M32" s="514" t="s">
        <v>15</v>
      </c>
      <c r="N32" s="613"/>
      <c r="O32" s="1368"/>
      <c r="P32" s="1369"/>
      <c r="Q32" s="1369"/>
      <c r="R32" s="1369"/>
      <c r="S32" s="1369"/>
      <c r="T32" s="1369"/>
      <c r="U32" s="1369"/>
      <c r="V32" s="1370"/>
      <c r="W32" s="1122" t="s">
        <v>459</v>
      </c>
      <c r="X32" s="552"/>
      <c r="Y32" s="556"/>
      <c r="Z32" s="556" t="str">
        <f t="shared" si="0"/>
        <v>Территория действия тарифа</v>
      </c>
      <c r="AA32" s="556"/>
      <c r="AB32" s="556"/>
      <c r="AC32" s="556"/>
      <c r="AD32" s="552"/>
      <c r="AE32" s="552"/>
      <c r="AF32" s="552"/>
      <c r="AG32" s="552"/>
      <c r="AH32" s="552"/>
      <c r="AI32" s="552"/>
      <c r="AJ32" s="552"/>
    </row>
    <row r="33" spans="1:36" s="491" customFormat="1" ht="22.5">
      <c r="A33" s="1271"/>
      <c r="B33" s="1271"/>
      <c r="C33" s="1271">
        <v>1</v>
      </c>
      <c r="D33" s="793"/>
      <c r="E33" s="795"/>
      <c r="F33" s="795"/>
      <c r="G33" s="795"/>
      <c r="H33" s="795"/>
      <c r="I33" s="797"/>
      <c r="J33" s="789"/>
      <c r="K33" s="792"/>
      <c r="L33" s="560" t="str">
        <f>mergeValue(A33) &amp;"."&amp; mergeValue(B33)&amp;"."&amp; mergeValue(C33)</f>
        <v>1.1.1</v>
      </c>
      <c r="M33" s="515" t="s">
        <v>7</v>
      </c>
      <c r="N33" s="613"/>
      <c r="O33" s="1368"/>
      <c r="P33" s="1369"/>
      <c r="Q33" s="1369"/>
      <c r="R33" s="1369"/>
      <c r="S33" s="1369"/>
      <c r="T33" s="1369"/>
      <c r="U33" s="1369"/>
      <c r="V33" s="1370"/>
      <c r="W33" s="1122" t="s">
        <v>600</v>
      </c>
      <c r="X33" s="552"/>
      <c r="Y33" s="556"/>
      <c r="Z33" s="556" t="str">
        <f t="shared" si="0"/>
        <v xml:space="preserve">Наименование системы теплоснабжения </v>
      </c>
      <c r="AA33" s="556"/>
      <c r="AB33" s="556"/>
      <c r="AC33" s="556"/>
      <c r="AD33" s="552"/>
      <c r="AE33" s="552"/>
      <c r="AF33" s="552"/>
      <c r="AG33" s="552"/>
      <c r="AH33" s="552"/>
      <c r="AI33" s="552"/>
      <c r="AJ33" s="552"/>
    </row>
    <row r="34" spans="1:36" s="491" customFormat="1" ht="22.5">
      <c r="A34" s="1271"/>
      <c r="B34" s="1271"/>
      <c r="C34" s="1271"/>
      <c r="D34" s="1271">
        <v>1</v>
      </c>
      <c r="E34" s="795"/>
      <c r="F34" s="795"/>
      <c r="G34" s="795"/>
      <c r="H34" s="795"/>
      <c r="I34" s="797"/>
      <c r="J34" s="789"/>
      <c r="K34" s="792"/>
      <c r="L34" s="560" t="str">
        <f>mergeValue(A34) &amp;"."&amp; mergeValue(B34)&amp;"."&amp; mergeValue(C34)&amp;"."&amp; mergeValue(D34)</f>
        <v>1.1.1.1</v>
      </c>
      <c r="M34" s="516" t="s">
        <v>21</v>
      </c>
      <c r="N34" s="613"/>
      <c r="O34" s="1368"/>
      <c r="P34" s="1369"/>
      <c r="Q34" s="1369"/>
      <c r="R34" s="1369"/>
      <c r="S34" s="1369"/>
      <c r="T34" s="1369"/>
      <c r="U34" s="1369"/>
      <c r="V34" s="1370"/>
      <c r="W34" s="1122" t="s">
        <v>601</v>
      </c>
      <c r="X34" s="552"/>
      <c r="Y34" s="556"/>
      <c r="Z34" s="556" t="str">
        <f t="shared" si="0"/>
        <v xml:space="preserve">Источник тепловой энергии  </v>
      </c>
      <c r="AA34" s="556"/>
      <c r="AB34" s="556"/>
      <c r="AC34" s="556"/>
      <c r="AD34" s="552"/>
      <c r="AE34" s="552"/>
      <c r="AF34" s="552"/>
      <c r="AG34" s="552"/>
      <c r="AH34" s="552"/>
      <c r="AI34" s="552"/>
      <c r="AJ34" s="552"/>
    </row>
    <row r="35" spans="1:36" s="491" customFormat="1" ht="78.75">
      <c r="A35" s="1271"/>
      <c r="B35" s="1271"/>
      <c r="C35" s="1271"/>
      <c r="D35" s="1271"/>
      <c r="E35" s="1271">
        <v>1</v>
      </c>
      <c r="F35" s="795"/>
      <c r="G35" s="795"/>
      <c r="H35" s="793">
        <v>1</v>
      </c>
      <c r="I35" s="1271">
        <v>1</v>
      </c>
      <c r="J35" s="795"/>
      <c r="K35" s="800"/>
      <c r="L35" s="560" t="str">
        <f>mergeValue(A35) &amp;"."&amp; mergeValue(B35)&amp;"."&amp; mergeValue(C35)&amp;"."&amp; mergeValue(D35)&amp;"."&amp; mergeValue(E35)</f>
        <v>1.1.1.1.1</v>
      </c>
      <c r="M35" s="522" t="s">
        <v>8</v>
      </c>
      <c r="N35" s="613"/>
      <c r="O35" s="1274"/>
      <c r="P35" s="1275"/>
      <c r="Q35" s="1275"/>
      <c r="R35" s="1275"/>
      <c r="S35" s="1275"/>
      <c r="T35" s="1275"/>
      <c r="U35" s="1275"/>
      <c r="V35" s="1276"/>
      <c r="W35" s="1122" t="s">
        <v>719</v>
      </c>
      <c r="X35" s="552"/>
      <c r="Y35" s="556"/>
      <c r="Z35" s="556" t="str">
        <f t="shared" si="0"/>
        <v>Схема подключения теплопотребляющей установки к коллектору источника тепловой энергии</v>
      </c>
      <c r="AA35" s="556"/>
      <c r="AB35" s="556"/>
      <c r="AC35" s="556"/>
      <c r="AD35" s="552"/>
      <c r="AE35" s="552"/>
      <c r="AF35" s="552"/>
      <c r="AG35" s="552"/>
      <c r="AH35" s="552"/>
      <c r="AI35" s="552"/>
      <c r="AJ35" s="552"/>
    </row>
    <row r="36" spans="1:36" s="491" customFormat="1" ht="33.75">
      <c r="A36" s="1271"/>
      <c r="B36" s="1271"/>
      <c r="C36" s="1271"/>
      <c r="D36" s="1271"/>
      <c r="E36" s="1271"/>
      <c r="F36" s="1271">
        <v>1</v>
      </c>
      <c r="G36" s="793"/>
      <c r="H36" s="793"/>
      <c r="I36" s="1271"/>
      <c r="J36" s="1271">
        <v>1</v>
      </c>
      <c r="K36" s="801"/>
      <c r="L36" s="560" t="str">
        <f>mergeValue(A36) &amp;"."&amp; mergeValue(B36)&amp;"."&amp; mergeValue(C36)&amp;"."&amp; mergeValue(D36)&amp;"."&amp; mergeValue(E36)&amp;"."&amp; mergeValue(F36)</f>
        <v>1.1.1.1.1.1</v>
      </c>
      <c r="M36" s="523" t="s">
        <v>9</v>
      </c>
      <c r="N36" s="613"/>
      <c r="O36" s="1274"/>
      <c r="P36" s="1275"/>
      <c r="Q36" s="1275"/>
      <c r="R36" s="1275"/>
      <c r="S36" s="1275"/>
      <c r="T36" s="1275"/>
      <c r="U36" s="1275"/>
      <c r="V36" s="1276"/>
      <c r="W36" s="1122" t="s">
        <v>720</v>
      </c>
      <c r="X36" s="552"/>
      <c r="Y36" s="556"/>
      <c r="Z36" s="556" t="str">
        <f t="shared" si="0"/>
        <v>Группа потребителей</v>
      </c>
      <c r="AA36" s="556"/>
      <c r="AB36" s="556"/>
      <c r="AC36" s="556"/>
      <c r="AD36" s="552"/>
      <c r="AE36" s="552"/>
      <c r="AF36" s="552"/>
      <c r="AG36" s="552"/>
      <c r="AH36" s="552"/>
      <c r="AI36" s="552"/>
      <c r="AJ36" s="552"/>
    </row>
    <row r="37" spans="1:36" s="491" customFormat="1" ht="122.1" customHeight="1">
      <c r="A37" s="1271"/>
      <c r="B37" s="1271"/>
      <c r="C37" s="1271"/>
      <c r="D37" s="1271"/>
      <c r="E37" s="1271"/>
      <c r="F37" s="1271"/>
      <c r="G37" s="793">
        <v>1</v>
      </c>
      <c r="H37" s="793"/>
      <c r="I37" s="1271"/>
      <c r="J37" s="1271"/>
      <c r="K37" s="801">
        <v>1</v>
      </c>
      <c r="L37" s="560" t="str">
        <f>mergeValue(A37) &amp;"."&amp; mergeValue(B37)&amp;"."&amp; mergeValue(C37)&amp;"."&amp; mergeValue(D37)&amp;"."&amp; mergeValue(E37)&amp;"."&amp; mergeValue(F37)&amp;"."&amp; mergeValue(G37)</f>
        <v>1.1.1.1.1.1.1</v>
      </c>
      <c r="M37" s="1009"/>
      <c r="N37" s="613"/>
      <c r="O37" s="530"/>
      <c r="P37" s="530"/>
      <c r="Q37" s="1033"/>
      <c r="R37" s="1278"/>
      <c r="S37" s="1279" t="s">
        <v>82</v>
      </c>
      <c r="T37" s="1278"/>
      <c r="U37" s="1279" t="s">
        <v>82</v>
      </c>
      <c r="V37" s="530"/>
      <c r="W37" s="1289" t="s">
        <v>721</v>
      </c>
      <c r="X37" s="552" t="str">
        <f>strCheckDate(O38:V38)</f>
        <v/>
      </c>
      <c r="Y37" s="556"/>
      <c r="Z37" s="556" t="str">
        <f t="shared" si="0"/>
        <v/>
      </c>
      <c r="AA37" s="556"/>
      <c r="AB37" s="556"/>
      <c r="AC37" s="556"/>
      <c r="AD37" s="552"/>
      <c r="AE37" s="552"/>
      <c r="AF37" s="552"/>
      <c r="AG37" s="552"/>
      <c r="AH37" s="552"/>
      <c r="AI37" s="552"/>
      <c r="AJ37" s="552"/>
    </row>
    <row r="38" spans="1:36" s="491" customFormat="1" ht="14.25" hidden="1" customHeight="1">
      <c r="A38" s="1271"/>
      <c r="B38" s="1271"/>
      <c r="C38" s="1271"/>
      <c r="D38" s="1271"/>
      <c r="E38" s="1271"/>
      <c r="F38" s="1271"/>
      <c r="G38" s="793"/>
      <c r="H38" s="793"/>
      <c r="I38" s="1271"/>
      <c r="J38" s="1271"/>
      <c r="K38" s="801"/>
      <c r="L38" s="567"/>
      <c r="M38" s="613"/>
      <c r="N38" s="613"/>
      <c r="O38" s="530"/>
      <c r="P38" s="530"/>
      <c r="Q38" s="551" t="str">
        <f>R37 &amp; "-" &amp; T37</f>
        <v>-</v>
      </c>
      <c r="R38" s="1278"/>
      <c r="S38" s="1279"/>
      <c r="T38" s="1278"/>
      <c r="U38" s="1279"/>
      <c r="V38" s="530"/>
      <c r="W38" s="1290"/>
      <c r="X38" s="552"/>
      <c r="Y38" s="556"/>
      <c r="Z38" s="556" t="str">
        <f t="shared" si="0"/>
        <v/>
      </c>
      <c r="AA38" s="556"/>
      <c r="AB38" s="556"/>
      <c r="AC38" s="556"/>
      <c r="AD38" s="552"/>
      <c r="AE38" s="552"/>
      <c r="AF38" s="552"/>
      <c r="AG38" s="552"/>
      <c r="AH38" s="552"/>
      <c r="AI38" s="552"/>
      <c r="AJ38" s="552"/>
    </row>
    <row r="39" spans="1:36" s="491" customFormat="1" ht="15" customHeight="1">
      <c r="A39" s="1271"/>
      <c r="B39" s="1271"/>
      <c r="C39" s="1271"/>
      <c r="D39" s="1271"/>
      <c r="E39" s="1271"/>
      <c r="F39" s="1271"/>
      <c r="G39" s="795"/>
      <c r="H39" s="793"/>
      <c r="I39" s="1271"/>
      <c r="J39" s="1271"/>
      <c r="K39" s="800"/>
      <c r="L39" s="506"/>
      <c r="M39" s="525" t="s">
        <v>24</v>
      </c>
      <c r="N39" s="532"/>
      <c r="O39" s="532"/>
      <c r="P39" s="532"/>
      <c r="Q39" s="532"/>
      <c r="R39" s="532"/>
      <c r="S39" s="532"/>
      <c r="T39" s="532"/>
      <c r="U39" s="532"/>
      <c r="V39" s="528"/>
      <c r="W39" s="1291"/>
      <c r="X39" s="552"/>
      <c r="Y39" s="556"/>
      <c r="Z39" s="556" t="str">
        <f t="shared" si="0"/>
        <v>Добавить вид теплоносителя (параметры теплоносителя)</v>
      </c>
      <c r="AA39" s="556"/>
      <c r="AB39" s="556"/>
      <c r="AC39" s="556"/>
      <c r="AD39" s="552"/>
      <c r="AE39" s="552"/>
      <c r="AF39" s="552"/>
      <c r="AG39" s="552"/>
      <c r="AH39" s="552"/>
      <c r="AI39" s="552"/>
      <c r="AJ39" s="552"/>
    </row>
    <row r="40" spans="1:36" s="491" customFormat="1" ht="15" customHeight="1">
      <c r="A40" s="1271"/>
      <c r="B40" s="1271"/>
      <c r="C40" s="1271"/>
      <c r="D40" s="1271"/>
      <c r="E40" s="1271"/>
      <c r="F40" s="795"/>
      <c r="G40" s="795"/>
      <c r="H40" s="793"/>
      <c r="I40" s="1271"/>
      <c r="J40" s="795"/>
      <c r="K40" s="800"/>
      <c r="L40" s="506"/>
      <c r="M40" s="524" t="s">
        <v>10</v>
      </c>
      <c r="N40" s="532"/>
      <c r="O40" s="532"/>
      <c r="P40" s="532"/>
      <c r="Q40" s="532"/>
      <c r="R40" s="532"/>
      <c r="S40" s="532"/>
      <c r="T40" s="532"/>
      <c r="U40" s="531"/>
      <c r="V40" s="532"/>
      <c r="W40" s="632"/>
      <c r="X40" s="552"/>
      <c r="Y40" s="556"/>
      <c r="Z40" s="556" t="str">
        <f t="shared" si="0"/>
        <v>Добавить группу потребителей</v>
      </c>
      <c r="AA40" s="556"/>
      <c r="AB40" s="556"/>
      <c r="AC40" s="556"/>
      <c r="AD40" s="552"/>
      <c r="AE40" s="552"/>
      <c r="AF40" s="552"/>
      <c r="AG40" s="552"/>
      <c r="AH40" s="552"/>
      <c r="AI40" s="552"/>
      <c r="AJ40" s="552"/>
    </row>
    <row r="41" spans="1:36" s="491" customFormat="1" ht="15" customHeight="1">
      <c r="A41" s="1271"/>
      <c r="B41" s="1271"/>
      <c r="C41" s="1271"/>
      <c r="D41" s="1271"/>
      <c r="E41" s="799"/>
      <c r="F41" s="795"/>
      <c r="G41" s="795"/>
      <c r="H41" s="795"/>
      <c r="I41" s="791"/>
      <c r="J41" s="788"/>
      <c r="K41" s="798"/>
      <c r="L41" s="506"/>
      <c r="M41" s="519" t="s">
        <v>11</v>
      </c>
      <c r="N41" s="532"/>
      <c r="O41" s="532"/>
      <c r="P41" s="532"/>
      <c r="Q41" s="532"/>
      <c r="R41" s="532"/>
      <c r="S41" s="532"/>
      <c r="T41" s="532"/>
      <c r="U41" s="531"/>
      <c r="V41" s="532"/>
      <c r="W41" s="632"/>
      <c r="X41" s="552"/>
      <c r="Y41" s="556"/>
      <c r="Z41" s="556" t="str">
        <f t="shared" si="0"/>
        <v>Добавить схему подключения</v>
      </c>
      <c r="AA41" s="556"/>
      <c r="AB41" s="556"/>
      <c r="AC41" s="556"/>
      <c r="AD41" s="552"/>
      <c r="AE41" s="552"/>
      <c r="AF41" s="552"/>
      <c r="AG41" s="552"/>
      <c r="AH41" s="552"/>
      <c r="AI41" s="552"/>
      <c r="AJ41" s="552"/>
    </row>
    <row r="42" spans="1:36" s="491" customFormat="1" ht="15" customHeight="1">
      <c r="A42" s="1271"/>
      <c r="B42" s="1271"/>
      <c r="C42" s="1271"/>
      <c r="D42" s="799"/>
      <c r="E42" s="799"/>
      <c r="F42" s="795"/>
      <c r="G42" s="795"/>
      <c r="H42" s="795"/>
      <c r="I42" s="791"/>
      <c r="J42" s="788"/>
      <c r="K42" s="798"/>
      <c r="L42" s="506"/>
      <c r="M42" s="518" t="s">
        <v>16</v>
      </c>
      <c r="N42" s="532"/>
      <c r="O42" s="532"/>
      <c r="P42" s="532"/>
      <c r="Q42" s="532"/>
      <c r="R42" s="532"/>
      <c r="S42" s="532"/>
      <c r="T42" s="532"/>
      <c r="U42" s="531"/>
      <c r="V42" s="532"/>
      <c r="W42" s="632"/>
      <c r="X42" s="552"/>
      <c r="Y42" s="556"/>
      <c r="Z42" s="556" t="str">
        <f t="shared" si="0"/>
        <v>Добавить источник тепловой энергии</v>
      </c>
      <c r="AA42" s="556"/>
      <c r="AB42" s="556"/>
      <c r="AC42" s="556"/>
      <c r="AD42" s="552"/>
      <c r="AE42" s="552"/>
      <c r="AF42" s="552"/>
      <c r="AG42" s="552"/>
      <c r="AH42" s="552"/>
      <c r="AI42" s="552"/>
      <c r="AJ42" s="552"/>
    </row>
    <row r="43" spans="1:36" s="491" customFormat="1" ht="15" customHeight="1">
      <c r="A43" s="1271"/>
      <c r="B43" s="1271"/>
      <c r="C43" s="799"/>
      <c r="D43" s="799"/>
      <c r="E43" s="799"/>
      <c r="F43" s="799"/>
      <c r="G43" s="804"/>
      <c r="H43" s="791"/>
      <c r="I43" s="802"/>
      <c r="J43" s="788"/>
      <c r="K43" s="803"/>
      <c r="L43" s="506"/>
      <c r="M43" s="517" t="s">
        <v>17</v>
      </c>
      <c r="N43" s="532"/>
      <c r="O43" s="532"/>
      <c r="P43" s="532"/>
      <c r="Q43" s="532"/>
      <c r="R43" s="532"/>
      <c r="S43" s="532"/>
      <c r="T43" s="532"/>
      <c r="U43" s="531"/>
      <c r="V43" s="532"/>
      <c r="W43" s="632"/>
      <c r="X43" s="552"/>
      <c r="Y43" s="556"/>
      <c r="Z43" s="556" t="str">
        <f t="shared" si="0"/>
        <v>Добавить наименование системы теплоснабжения</v>
      </c>
      <c r="AA43" s="556"/>
      <c r="AB43" s="556"/>
      <c r="AC43" s="556"/>
      <c r="AD43" s="552"/>
      <c r="AE43" s="552"/>
      <c r="AF43" s="552"/>
      <c r="AG43" s="552"/>
      <c r="AH43" s="552"/>
      <c r="AI43" s="552"/>
      <c r="AJ43" s="552"/>
    </row>
    <row r="44" spans="1:36" s="491" customFormat="1" ht="15" customHeight="1">
      <c r="A44" s="1271"/>
      <c r="B44" s="799"/>
      <c r="C44" s="799"/>
      <c r="D44" s="799"/>
      <c r="E44" s="799"/>
      <c r="F44" s="799"/>
      <c r="G44" s="804"/>
      <c r="H44" s="791"/>
      <c r="I44" s="791"/>
      <c r="J44" s="788"/>
      <c r="K44" s="798"/>
      <c r="L44" s="506"/>
      <c r="M44" s="526" t="s">
        <v>18</v>
      </c>
      <c r="N44" s="532"/>
      <c r="O44" s="532"/>
      <c r="P44" s="532"/>
      <c r="Q44" s="532"/>
      <c r="R44" s="532"/>
      <c r="S44" s="532"/>
      <c r="T44" s="532"/>
      <c r="U44" s="531"/>
      <c r="V44" s="532"/>
      <c r="W44" s="632"/>
      <c r="X44" s="552"/>
      <c r="Y44" s="556"/>
      <c r="Z44" s="556" t="str">
        <f t="shared" si="0"/>
        <v>Добавить территорию действия тарифа</v>
      </c>
      <c r="AA44" s="556"/>
      <c r="AB44" s="556"/>
      <c r="AC44" s="556"/>
      <c r="AD44" s="552"/>
      <c r="AE44" s="552"/>
      <c r="AF44" s="552"/>
      <c r="AG44" s="552"/>
      <c r="AH44" s="552"/>
      <c r="AI44" s="552"/>
      <c r="AJ44" s="552"/>
    </row>
    <row r="45" spans="1:36" s="490" customFormat="1" ht="15" customHeight="1">
      <c r="A45" s="787"/>
      <c r="B45" s="787"/>
      <c r="C45" s="787"/>
      <c r="D45" s="787"/>
      <c r="E45" s="787"/>
      <c r="F45" s="787"/>
      <c r="G45" s="787"/>
      <c r="H45" s="787"/>
      <c r="I45" s="787"/>
      <c r="J45" s="787"/>
      <c r="K45" s="787"/>
      <c r="L45" s="461"/>
      <c r="M45" s="533" t="s">
        <v>307</v>
      </c>
      <c r="N45" s="532"/>
      <c r="O45" s="532"/>
      <c r="P45" s="532"/>
      <c r="Q45" s="532"/>
      <c r="R45" s="532"/>
      <c r="S45" s="532"/>
      <c r="T45" s="532"/>
      <c r="U45" s="531"/>
      <c r="V45" s="532"/>
      <c r="W45" s="632"/>
      <c r="X45" s="554"/>
      <c r="Y45" s="554"/>
      <c r="Z45" s="554"/>
      <c r="AA45" s="554"/>
      <c r="AB45" s="554"/>
      <c r="AC45" s="554"/>
      <c r="AD45" s="554"/>
      <c r="AE45" s="554"/>
      <c r="AF45" s="554"/>
      <c r="AG45" s="554"/>
      <c r="AH45" s="554"/>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8"/>
      <c r="Y47" s="208"/>
      <c r="Z47" s="208"/>
      <c r="AA47" s="208"/>
      <c r="AB47" s="208"/>
      <c r="AC47" s="208"/>
      <c r="AD47" s="208"/>
      <c r="AE47" s="208"/>
      <c r="AF47" s="208"/>
      <c r="AG47" s="208"/>
      <c r="AH47" s="208"/>
      <c r="AI47" s="208"/>
      <c r="AJ47" s="208"/>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1" customFormat="1" ht="22.5">
      <c r="A49" s="1271">
        <v>1</v>
      </c>
      <c r="B49" s="811"/>
      <c r="C49" s="811"/>
      <c r="D49" s="811"/>
      <c r="E49" s="812"/>
      <c r="F49" s="813"/>
      <c r="G49" s="813"/>
      <c r="H49" s="813"/>
      <c r="I49" s="814"/>
      <c r="J49" s="809"/>
      <c r="K49" s="816"/>
      <c r="L49" s="560">
        <f>mergeValue(A49)</f>
        <v>1</v>
      </c>
      <c r="M49" s="608" t="s">
        <v>19</v>
      </c>
      <c r="N49" s="613"/>
      <c r="O49" s="1368"/>
      <c r="P49" s="1369"/>
      <c r="Q49" s="1369"/>
      <c r="R49" s="1369"/>
      <c r="S49" s="1369"/>
      <c r="T49" s="1369"/>
      <c r="U49" s="1369"/>
      <c r="V49" s="1370"/>
      <c r="W49" s="1122" t="s">
        <v>718</v>
      </c>
      <c r="X49" s="552"/>
      <c r="Y49" s="556"/>
      <c r="Z49" s="556" t="str">
        <f t="shared" ref="Z49:Z62" si="1">IF(M49="","",M49 )</f>
        <v>Наименование тарифа</v>
      </c>
      <c r="AA49" s="556"/>
      <c r="AB49" s="556"/>
      <c r="AC49" s="556"/>
      <c r="AD49" s="552"/>
      <c r="AE49" s="552"/>
      <c r="AF49" s="552"/>
      <c r="AG49" s="552"/>
      <c r="AH49" s="552"/>
      <c r="AI49" s="552"/>
      <c r="AJ49" s="552"/>
    </row>
    <row r="50" spans="1:36" s="491" customFormat="1" ht="22.5">
      <c r="A50" s="1271"/>
      <c r="B50" s="1271">
        <v>1</v>
      </c>
      <c r="C50" s="811"/>
      <c r="D50" s="811"/>
      <c r="E50" s="813"/>
      <c r="F50" s="813"/>
      <c r="G50" s="813"/>
      <c r="H50" s="813"/>
      <c r="I50" s="808"/>
      <c r="J50" s="807"/>
      <c r="K50" s="810"/>
      <c r="L50" s="560" t="str">
        <f>mergeValue(A50) &amp;"."&amp; mergeValue(B50)</f>
        <v>1.1</v>
      </c>
      <c r="M50" s="514" t="s">
        <v>15</v>
      </c>
      <c r="N50" s="613"/>
      <c r="O50" s="1368"/>
      <c r="P50" s="1369"/>
      <c r="Q50" s="1369"/>
      <c r="R50" s="1369"/>
      <c r="S50" s="1369"/>
      <c r="T50" s="1369"/>
      <c r="U50" s="1369"/>
      <c r="V50" s="1370"/>
      <c r="W50" s="1122" t="s">
        <v>459</v>
      </c>
      <c r="X50" s="552"/>
      <c r="Y50" s="556"/>
      <c r="Z50" s="556" t="str">
        <f t="shared" si="1"/>
        <v>Территория действия тарифа</v>
      </c>
      <c r="AA50" s="556"/>
      <c r="AB50" s="556"/>
      <c r="AC50" s="556"/>
      <c r="AD50" s="552"/>
      <c r="AE50" s="552"/>
      <c r="AF50" s="552"/>
      <c r="AG50" s="552"/>
      <c r="AH50" s="552"/>
      <c r="AI50" s="552"/>
      <c r="AJ50" s="552"/>
    </row>
    <row r="51" spans="1:36" s="491" customFormat="1" ht="22.5">
      <c r="A51" s="1271"/>
      <c r="B51" s="1271"/>
      <c r="C51" s="1271">
        <v>1</v>
      </c>
      <c r="D51" s="811"/>
      <c r="E51" s="813"/>
      <c r="F51" s="813"/>
      <c r="G51" s="813"/>
      <c r="H51" s="813"/>
      <c r="I51" s="815"/>
      <c r="J51" s="807"/>
      <c r="K51" s="810"/>
      <c r="L51" s="560" t="str">
        <f>mergeValue(A51) &amp;"."&amp; mergeValue(B51)&amp;"."&amp; mergeValue(C51)</f>
        <v>1.1.1</v>
      </c>
      <c r="M51" s="515" t="s">
        <v>7</v>
      </c>
      <c r="N51" s="613"/>
      <c r="O51" s="1368"/>
      <c r="P51" s="1369"/>
      <c r="Q51" s="1369"/>
      <c r="R51" s="1369"/>
      <c r="S51" s="1369"/>
      <c r="T51" s="1369"/>
      <c r="U51" s="1369"/>
      <c r="V51" s="1370"/>
      <c r="W51" s="1122" t="s">
        <v>600</v>
      </c>
      <c r="X51" s="552"/>
      <c r="Y51" s="556"/>
      <c r="Z51" s="556" t="str">
        <f t="shared" si="1"/>
        <v xml:space="preserve">Наименование системы теплоснабжения </v>
      </c>
      <c r="AA51" s="556"/>
      <c r="AB51" s="556"/>
      <c r="AC51" s="556"/>
      <c r="AD51" s="552"/>
      <c r="AE51" s="552"/>
      <c r="AF51" s="552"/>
      <c r="AG51" s="552"/>
      <c r="AH51" s="552"/>
      <c r="AI51" s="552"/>
      <c r="AJ51" s="552"/>
    </row>
    <row r="52" spans="1:36" s="491" customFormat="1" ht="22.5">
      <c r="A52" s="1271"/>
      <c r="B52" s="1271"/>
      <c r="C52" s="1271"/>
      <c r="D52" s="1271">
        <v>1</v>
      </c>
      <c r="E52" s="813"/>
      <c r="F52" s="813"/>
      <c r="G52" s="813"/>
      <c r="H52" s="813"/>
      <c r="I52" s="815"/>
      <c r="J52" s="807"/>
      <c r="K52" s="810"/>
      <c r="L52" s="560" t="str">
        <f>mergeValue(A52) &amp;"."&amp; mergeValue(B52)&amp;"."&amp; mergeValue(C52)&amp;"."&amp; mergeValue(D52)</f>
        <v>1.1.1.1</v>
      </c>
      <c r="M52" s="516" t="s">
        <v>21</v>
      </c>
      <c r="N52" s="613"/>
      <c r="O52" s="1368"/>
      <c r="P52" s="1369"/>
      <c r="Q52" s="1369"/>
      <c r="R52" s="1369"/>
      <c r="S52" s="1369"/>
      <c r="T52" s="1369"/>
      <c r="U52" s="1369"/>
      <c r="V52" s="1370"/>
      <c r="W52" s="1122" t="s">
        <v>601</v>
      </c>
      <c r="X52" s="552"/>
      <c r="Y52" s="556"/>
      <c r="Z52" s="556" t="str">
        <f t="shared" si="1"/>
        <v xml:space="preserve">Источник тепловой энергии  </v>
      </c>
      <c r="AA52" s="556"/>
      <c r="AB52" s="556"/>
      <c r="AC52" s="556"/>
      <c r="AD52" s="552"/>
      <c r="AE52" s="552"/>
      <c r="AF52" s="552"/>
      <c r="AG52" s="552"/>
      <c r="AH52" s="552"/>
      <c r="AI52" s="552"/>
      <c r="AJ52" s="552"/>
    </row>
    <row r="53" spans="1:36" s="491" customFormat="1" ht="78.75">
      <c r="A53" s="1271"/>
      <c r="B53" s="1271"/>
      <c r="C53" s="1271"/>
      <c r="D53" s="1271"/>
      <c r="E53" s="1271">
        <v>1</v>
      </c>
      <c r="F53" s="813"/>
      <c r="G53" s="813"/>
      <c r="H53" s="811">
        <v>1</v>
      </c>
      <c r="I53" s="1271">
        <v>1</v>
      </c>
      <c r="J53" s="813"/>
      <c r="K53" s="818"/>
      <c r="L53" s="560" t="str">
        <f>mergeValue(A53) &amp;"."&amp; mergeValue(B53)&amp;"."&amp; mergeValue(C53)&amp;"."&amp; mergeValue(D53)&amp;"."&amp; mergeValue(E53)</f>
        <v>1.1.1.1.1</v>
      </c>
      <c r="M53" s="522" t="s">
        <v>8</v>
      </c>
      <c r="N53" s="613"/>
      <c r="O53" s="1274"/>
      <c r="P53" s="1275"/>
      <c r="Q53" s="1275"/>
      <c r="R53" s="1275"/>
      <c r="S53" s="1275"/>
      <c r="T53" s="1275"/>
      <c r="U53" s="1275"/>
      <c r="V53" s="1276"/>
      <c r="W53" s="1122" t="s">
        <v>719</v>
      </c>
      <c r="X53" s="552"/>
      <c r="Y53" s="556"/>
      <c r="Z53" s="556" t="str">
        <f t="shared" si="1"/>
        <v>Схема подключения теплопотребляющей установки к коллектору источника тепловой энергии</v>
      </c>
      <c r="AA53" s="556"/>
      <c r="AB53" s="556"/>
      <c r="AC53" s="556"/>
      <c r="AD53" s="552"/>
      <c r="AE53" s="552"/>
      <c r="AF53" s="552"/>
      <c r="AG53" s="552"/>
      <c r="AH53" s="552"/>
      <c r="AI53" s="552"/>
      <c r="AJ53" s="552"/>
    </row>
    <row r="54" spans="1:36" s="491" customFormat="1" ht="33.75">
      <c r="A54" s="1271"/>
      <c r="B54" s="1271"/>
      <c r="C54" s="1271"/>
      <c r="D54" s="1271"/>
      <c r="E54" s="1271"/>
      <c r="F54" s="1271">
        <v>1</v>
      </c>
      <c r="G54" s="811"/>
      <c r="H54" s="811"/>
      <c r="I54" s="1271"/>
      <c r="J54" s="1271">
        <v>1</v>
      </c>
      <c r="K54" s="819"/>
      <c r="L54" s="560" t="str">
        <f>mergeValue(A54) &amp;"."&amp; mergeValue(B54)&amp;"."&amp; mergeValue(C54)&amp;"."&amp; mergeValue(D54)&amp;"."&amp; mergeValue(E54)&amp;"."&amp; mergeValue(F54)</f>
        <v>1.1.1.1.1.1</v>
      </c>
      <c r="M54" s="523" t="s">
        <v>9</v>
      </c>
      <c r="N54" s="613"/>
      <c r="O54" s="1274"/>
      <c r="P54" s="1275"/>
      <c r="Q54" s="1275"/>
      <c r="R54" s="1275"/>
      <c r="S54" s="1275"/>
      <c r="T54" s="1275"/>
      <c r="U54" s="1275"/>
      <c r="V54" s="1276"/>
      <c r="W54" s="1122" t="s">
        <v>720</v>
      </c>
      <c r="X54" s="552"/>
      <c r="Y54" s="556"/>
      <c r="Z54" s="556" t="str">
        <f t="shared" si="1"/>
        <v>Группа потребителей</v>
      </c>
      <c r="AA54" s="556"/>
      <c r="AB54" s="556"/>
      <c r="AC54" s="556"/>
      <c r="AD54" s="552"/>
      <c r="AE54" s="552"/>
      <c r="AF54" s="552"/>
      <c r="AG54" s="552"/>
      <c r="AH54" s="552"/>
      <c r="AI54" s="552"/>
      <c r="AJ54" s="552"/>
    </row>
    <row r="55" spans="1:36" s="491" customFormat="1" ht="122.1" customHeight="1">
      <c r="A55" s="1271"/>
      <c r="B55" s="1271"/>
      <c r="C55" s="1271"/>
      <c r="D55" s="1271"/>
      <c r="E55" s="1271"/>
      <c r="F55" s="1271"/>
      <c r="G55" s="811">
        <v>1</v>
      </c>
      <c r="H55" s="811"/>
      <c r="I55" s="1271"/>
      <c r="J55" s="1271"/>
      <c r="K55" s="819">
        <v>1</v>
      </c>
      <c r="L55" s="560" t="str">
        <f>mergeValue(A55) &amp;"."&amp; mergeValue(B55)&amp;"."&amp; mergeValue(C55)&amp;"."&amp; mergeValue(D55)&amp;"."&amp; mergeValue(E55)&amp;"."&amp; mergeValue(F55)&amp;"."&amp; mergeValue(G55)</f>
        <v>1.1.1.1.1.1.1</v>
      </c>
      <c r="M55" s="1009"/>
      <c r="N55" s="613"/>
      <c r="O55" s="647"/>
      <c r="P55" s="530"/>
      <c r="Q55" s="1033"/>
      <c r="R55" s="1278"/>
      <c r="S55" s="1279" t="s">
        <v>82</v>
      </c>
      <c r="T55" s="1278"/>
      <c r="U55" s="1279" t="s">
        <v>82</v>
      </c>
      <c r="V55" s="530"/>
      <c r="W55" s="1289" t="s">
        <v>721</v>
      </c>
      <c r="X55" s="552" t="str">
        <f>strCheckDate(O56:V56)</f>
        <v/>
      </c>
      <c r="Y55" s="556"/>
      <c r="Z55" s="556" t="str">
        <f t="shared" si="1"/>
        <v/>
      </c>
      <c r="AA55" s="556"/>
      <c r="AB55" s="556"/>
      <c r="AC55" s="556"/>
      <c r="AD55" s="552"/>
      <c r="AE55" s="552"/>
      <c r="AF55" s="552"/>
      <c r="AG55" s="552"/>
      <c r="AH55" s="552"/>
      <c r="AI55" s="552"/>
      <c r="AJ55" s="552"/>
    </row>
    <row r="56" spans="1:36" s="491" customFormat="1" ht="14.25" hidden="1" customHeight="1">
      <c r="A56" s="1271"/>
      <c r="B56" s="1271"/>
      <c r="C56" s="1271"/>
      <c r="D56" s="1271"/>
      <c r="E56" s="1271"/>
      <c r="F56" s="1271"/>
      <c r="G56" s="811"/>
      <c r="H56" s="811"/>
      <c r="I56" s="1271"/>
      <c r="J56" s="1271"/>
      <c r="K56" s="819"/>
      <c r="L56" s="567"/>
      <c r="M56" s="613"/>
      <c r="N56" s="613"/>
      <c r="O56" s="530"/>
      <c r="P56" s="530"/>
      <c r="Q56" s="551" t="str">
        <f>R55 &amp; "-" &amp; T55</f>
        <v>-</v>
      </c>
      <c r="R56" s="1278"/>
      <c r="S56" s="1279"/>
      <c r="T56" s="1278"/>
      <c r="U56" s="1279"/>
      <c r="V56" s="530"/>
      <c r="W56" s="1290"/>
      <c r="X56" s="552"/>
      <c r="Y56" s="556"/>
      <c r="Z56" s="556" t="str">
        <f t="shared" si="1"/>
        <v/>
      </c>
      <c r="AA56" s="556"/>
      <c r="AB56" s="556"/>
      <c r="AC56" s="556"/>
      <c r="AD56" s="552"/>
      <c r="AE56" s="552"/>
      <c r="AF56" s="552"/>
      <c r="AG56" s="552"/>
      <c r="AH56" s="552"/>
      <c r="AI56" s="552"/>
      <c r="AJ56" s="552"/>
    </row>
    <row r="57" spans="1:36" s="491" customFormat="1" ht="15" customHeight="1">
      <c r="A57" s="1271"/>
      <c r="B57" s="1271"/>
      <c r="C57" s="1271"/>
      <c r="D57" s="1271"/>
      <c r="E57" s="1271"/>
      <c r="F57" s="1271"/>
      <c r="G57" s="813"/>
      <c r="H57" s="811"/>
      <c r="I57" s="1271"/>
      <c r="J57" s="1271"/>
      <c r="K57" s="818"/>
      <c r="L57" s="506"/>
      <c r="M57" s="525" t="s">
        <v>24</v>
      </c>
      <c r="N57" s="532"/>
      <c r="O57" s="532"/>
      <c r="P57" s="532"/>
      <c r="Q57" s="532"/>
      <c r="R57" s="532"/>
      <c r="S57" s="532"/>
      <c r="T57" s="532"/>
      <c r="U57" s="532"/>
      <c r="V57" s="528"/>
      <c r="W57" s="1291"/>
      <c r="X57" s="552"/>
      <c r="Y57" s="556"/>
      <c r="Z57" s="556" t="str">
        <f t="shared" si="1"/>
        <v>Добавить вид теплоносителя (параметры теплоносителя)</v>
      </c>
      <c r="AA57" s="556"/>
      <c r="AB57" s="556"/>
      <c r="AC57" s="556"/>
      <c r="AD57" s="552"/>
      <c r="AE57" s="552"/>
      <c r="AF57" s="552"/>
      <c r="AG57" s="552"/>
      <c r="AH57" s="552"/>
      <c r="AI57" s="552"/>
      <c r="AJ57" s="552"/>
    </row>
    <row r="58" spans="1:36" s="491" customFormat="1" ht="15" customHeight="1">
      <c r="A58" s="1271"/>
      <c r="B58" s="1271"/>
      <c r="C58" s="1271"/>
      <c r="D58" s="1271"/>
      <c r="E58" s="1271"/>
      <c r="F58" s="813"/>
      <c r="G58" s="813"/>
      <c r="H58" s="811"/>
      <c r="I58" s="1271"/>
      <c r="J58" s="813"/>
      <c r="K58" s="818"/>
      <c r="L58" s="506"/>
      <c r="M58" s="524" t="s">
        <v>10</v>
      </c>
      <c r="N58" s="532"/>
      <c r="O58" s="532"/>
      <c r="P58" s="532"/>
      <c r="Q58" s="532"/>
      <c r="R58" s="532"/>
      <c r="S58" s="532"/>
      <c r="T58" s="532"/>
      <c r="U58" s="531"/>
      <c r="V58" s="532"/>
      <c r="W58" s="632"/>
      <c r="X58" s="552"/>
      <c r="Y58" s="556"/>
      <c r="Z58" s="556" t="str">
        <f t="shared" si="1"/>
        <v>Добавить группу потребителей</v>
      </c>
      <c r="AA58" s="556"/>
      <c r="AB58" s="556"/>
      <c r="AC58" s="556"/>
      <c r="AD58" s="552"/>
      <c r="AE58" s="552"/>
      <c r="AF58" s="552"/>
      <c r="AG58" s="552"/>
      <c r="AH58" s="552"/>
      <c r="AI58" s="552"/>
      <c r="AJ58" s="552"/>
    </row>
    <row r="59" spans="1:36" s="491" customFormat="1" ht="15" customHeight="1">
      <c r="A59" s="1271"/>
      <c r="B59" s="1271"/>
      <c r="C59" s="1271"/>
      <c r="D59" s="1271"/>
      <c r="E59" s="817"/>
      <c r="F59" s="813"/>
      <c r="G59" s="813"/>
      <c r="H59" s="813"/>
      <c r="I59" s="809"/>
      <c r="J59" s="806"/>
      <c r="K59" s="816"/>
      <c r="L59" s="506"/>
      <c r="M59" s="519" t="s">
        <v>11</v>
      </c>
      <c r="N59" s="532"/>
      <c r="O59" s="532"/>
      <c r="P59" s="532"/>
      <c r="Q59" s="532"/>
      <c r="R59" s="532"/>
      <c r="S59" s="532"/>
      <c r="T59" s="532"/>
      <c r="U59" s="531"/>
      <c r="V59" s="532"/>
      <c r="W59" s="632"/>
      <c r="X59" s="552"/>
      <c r="Y59" s="556"/>
      <c r="Z59" s="556" t="str">
        <f t="shared" si="1"/>
        <v>Добавить схему подключения</v>
      </c>
      <c r="AA59" s="556"/>
      <c r="AB59" s="556"/>
      <c r="AC59" s="556"/>
      <c r="AD59" s="552"/>
      <c r="AE59" s="552"/>
      <c r="AF59" s="552"/>
      <c r="AG59" s="552"/>
      <c r="AH59" s="552"/>
      <c r="AI59" s="552"/>
      <c r="AJ59" s="552"/>
    </row>
    <row r="60" spans="1:36" s="491" customFormat="1" ht="15" customHeight="1">
      <c r="A60" s="1271"/>
      <c r="B60" s="1271"/>
      <c r="C60" s="1271"/>
      <c r="D60" s="817"/>
      <c r="E60" s="817"/>
      <c r="F60" s="813"/>
      <c r="G60" s="813"/>
      <c r="H60" s="813"/>
      <c r="I60" s="809"/>
      <c r="J60" s="806"/>
      <c r="K60" s="816"/>
      <c r="L60" s="506"/>
      <c r="M60" s="518" t="s">
        <v>16</v>
      </c>
      <c r="N60" s="532"/>
      <c r="O60" s="532"/>
      <c r="P60" s="532"/>
      <c r="Q60" s="532"/>
      <c r="R60" s="532"/>
      <c r="S60" s="532"/>
      <c r="T60" s="532"/>
      <c r="U60" s="531"/>
      <c r="V60" s="532"/>
      <c r="W60" s="632"/>
      <c r="X60" s="552"/>
      <c r="Y60" s="556"/>
      <c r="Z60" s="556" t="str">
        <f t="shared" si="1"/>
        <v>Добавить источник тепловой энергии</v>
      </c>
      <c r="AA60" s="556"/>
      <c r="AB60" s="556"/>
      <c r="AC60" s="556"/>
      <c r="AD60" s="552"/>
      <c r="AE60" s="552"/>
      <c r="AF60" s="552"/>
      <c r="AG60" s="552"/>
      <c r="AH60" s="552"/>
      <c r="AI60" s="552"/>
      <c r="AJ60" s="552"/>
    </row>
    <row r="61" spans="1:36" s="491" customFormat="1" ht="15" customHeight="1">
      <c r="A61" s="1271"/>
      <c r="B61" s="1271"/>
      <c r="C61" s="817"/>
      <c r="D61" s="817"/>
      <c r="E61" s="817"/>
      <c r="F61" s="817"/>
      <c r="G61" s="822"/>
      <c r="H61" s="809"/>
      <c r="I61" s="820"/>
      <c r="J61" s="806"/>
      <c r="K61" s="821"/>
      <c r="L61" s="506"/>
      <c r="M61" s="517" t="s">
        <v>17</v>
      </c>
      <c r="N61" s="532"/>
      <c r="O61" s="532"/>
      <c r="P61" s="532"/>
      <c r="Q61" s="532"/>
      <c r="R61" s="532"/>
      <c r="S61" s="532"/>
      <c r="T61" s="532"/>
      <c r="U61" s="531"/>
      <c r="V61" s="532"/>
      <c r="W61" s="632"/>
      <c r="X61" s="552"/>
      <c r="Y61" s="556"/>
      <c r="Z61" s="556" t="str">
        <f t="shared" si="1"/>
        <v>Добавить наименование системы теплоснабжения</v>
      </c>
      <c r="AA61" s="556"/>
      <c r="AB61" s="556"/>
      <c r="AC61" s="556"/>
      <c r="AD61" s="552"/>
      <c r="AE61" s="552"/>
      <c r="AF61" s="552"/>
      <c r="AG61" s="552"/>
      <c r="AH61" s="552"/>
      <c r="AI61" s="552"/>
      <c r="AJ61" s="552"/>
    </row>
    <row r="62" spans="1:36" s="491" customFormat="1" ht="15" customHeight="1">
      <c r="A62" s="1271"/>
      <c r="B62" s="817"/>
      <c r="C62" s="817"/>
      <c r="D62" s="817"/>
      <c r="E62" s="817"/>
      <c r="F62" s="817"/>
      <c r="G62" s="822"/>
      <c r="H62" s="809"/>
      <c r="I62" s="809"/>
      <c r="J62" s="806"/>
      <c r="K62" s="816"/>
      <c r="L62" s="506"/>
      <c r="M62" s="526" t="s">
        <v>18</v>
      </c>
      <c r="N62" s="532"/>
      <c r="O62" s="532"/>
      <c r="P62" s="532"/>
      <c r="Q62" s="532"/>
      <c r="R62" s="532"/>
      <c r="S62" s="532"/>
      <c r="T62" s="532"/>
      <c r="U62" s="531"/>
      <c r="V62" s="532"/>
      <c r="W62" s="632"/>
      <c r="X62" s="552"/>
      <c r="Y62" s="556"/>
      <c r="Z62" s="556" t="str">
        <f t="shared" si="1"/>
        <v>Добавить территорию действия тарифа</v>
      </c>
      <c r="AA62" s="556"/>
      <c r="AB62" s="556"/>
      <c r="AC62" s="556"/>
      <c r="AD62" s="552"/>
      <c r="AE62" s="552"/>
      <c r="AF62" s="552"/>
      <c r="AG62" s="552"/>
      <c r="AH62" s="552"/>
      <c r="AI62" s="552"/>
      <c r="AJ62" s="552"/>
    </row>
    <row r="63" spans="1:36" s="490" customFormat="1" ht="15" customHeight="1">
      <c r="A63" s="805"/>
      <c r="B63" s="805"/>
      <c r="C63" s="805"/>
      <c r="D63" s="805"/>
      <c r="E63" s="805"/>
      <c r="F63" s="805"/>
      <c r="G63" s="805"/>
      <c r="H63" s="805"/>
      <c r="I63" s="805"/>
      <c r="J63" s="805"/>
      <c r="K63" s="805"/>
      <c r="L63" s="461"/>
      <c r="M63" s="533" t="s">
        <v>307</v>
      </c>
      <c r="N63" s="532"/>
      <c r="O63" s="532"/>
      <c r="P63" s="532"/>
      <c r="Q63" s="532"/>
      <c r="R63" s="532"/>
      <c r="S63" s="532"/>
      <c r="T63" s="532"/>
      <c r="U63" s="531"/>
      <c r="V63" s="726"/>
      <c r="W63" s="726"/>
      <c r="X63" s="726"/>
      <c r="Y63" s="726"/>
      <c r="Z63" s="726"/>
      <c r="AA63" s="726"/>
      <c r="AB63" s="725"/>
      <c r="AC63" s="726"/>
      <c r="AD63" s="632"/>
      <c r="AE63" s="554"/>
      <c r="AF63" s="554"/>
      <c r="AG63" s="554"/>
      <c r="AH63" s="554"/>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8"/>
      <c r="Y65" s="208"/>
      <c r="Z65" s="208"/>
      <c r="AA65" s="208"/>
      <c r="AB65" s="208"/>
      <c r="AC65" s="208"/>
      <c r="AD65" s="208"/>
      <c r="AE65" s="208"/>
      <c r="AF65" s="208"/>
      <c r="AG65" s="208"/>
      <c r="AH65" s="208"/>
      <c r="AI65" s="208"/>
      <c r="AJ65" s="208"/>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1" customFormat="1" ht="22.5">
      <c r="A67" s="1271">
        <v>1</v>
      </c>
      <c r="B67" s="829"/>
      <c r="C67" s="829"/>
      <c r="D67" s="829"/>
      <c r="E67" s="830"/>
      <c r="F67" s="831"/>
      <c r="G67" s="831"/>
      <c r="H67" s="831"/>
      <c r="I67" s="832"/>
      <c r="J67" s="827"/>
      <c r="K67" s="834"/>
      <c r="L67" s="560">
        <f>mergeValue(A67)</f>
        <v>1</v>
      </c>
      <c r="M67" s="608" t="s">
        <v>19</v>
      </c>
      <c r="N67" s="613"/>
      <c r="O67" s="1368"/>
      <c r="P67" s="1369"/>
      <c r="Q67" s="1369"/>
      <c r="R67" s="1369"/>
      <c r="S67" s="1369"/>
      <c r="T67" s="1369"/>
      <c r="U67" s="1369"/>
      <c r="V67" s="1370"/>
      <c r="W67" s="1122" t="s">
        <v>718</v>
      </c>
      <c r="X67" s="552"/>
      <c r="Y67" s="556"/>
      <c r="Z67" s="556" t="str">
        <f t="shared" ref="Z67:Z80" si="2">IF(M67="","",M67 )</f>
        <v>Наименование тарифа</v>
      </c>
      <c r="AA67" s="556"/>
      <c r="AB67" s="556"/>
      <c r="AC67" s="556"/>
      <c r="AD67" s="552"/>
      <c r="AE67" s="552"/>
      <c r="AF67" s="552"/>
      <c r="AG67" s="552"/>
      <c r="AH67" s="552"/>
      <c r="AI67" s="552"/>
      <c r="AJ67" s="552"/>
    </row>
    <row r="68" spans="1:36" s="491" customFormat="1" ht="22.5">
      <c r="A68" s="1271"/>
      <c r="B68" s="1271">
        <v>1</v>
      </c>
      <c r="C68" s="829"/>
      <c r="D68" s="829"/>
      <c r="E68" s="831"/>
      <c r="F68" s="831"/>
      <c r="G68" s="831"/>
      <c r="H68" s="831"/>
      <c r="I68" s="826"/>
      <c r="J68" s="825"/>
      <c r="K68" s="828"/>
      <c r="L68" s="560" t="str">
        <f>mergeValue(A68) &amp;"."&amp; mergeValue(B68)</f>
        <v>1.1</v>
      </c>
      <c r="M68" s="514" t="s">
        <v>15</v>
      </c>
      <c r="N68" s="613"/>
      <c r="O68" s="1368"/>
      <c r="P68" s="1369"/>
      <c r="Q68" s="1369"/>
      <c r="R68" s="1369"/>
      <c r="S68" s="1369"/>
      <c r="T68" s="1369"/>
      <c r="U68" s="1369"/>
      <c r="V68" s="1370"/>
      <c r="W68" s="1122" t="s">
        <v>459</v>
      </c>
      <c r="X68" s="552"/>
      <c r="Y68" s="556"/>
      <c r="Z68" s="556" t="str">
        <f t="shared" si="2"/>
        <v>Территория действия тарифа</v>
      </c>
      <c r="AA68" s="556"/>
      <c r="AB68" s="556"/>
      <c r="AC68" s="556"/>
      <c r="AD68" s="552"/>
      <c r="AE68" s="552"/>
      <c r="AF68" s="552"/>
      <c r="AG68" s="552"/>
      <c r="AH68" s="552"/>
      <c r="AI68" s="552"/>
      <c r="AJ68" s="552"/>
    </row>
    <row r="69" spans="1:36" s="491" customFormat="1" ht="22.5">
      <c r="A69" s="1271"/>
      <c r="B69" s="1271"/>
      <c r="C69" s="1271">
        <v>1</v>
      </c>
      <c r="D69" s="829"/>
      <c r="E69" s="831"/>
      <c r="F69" s="831"/>
      <c r="G69" s="831"/>
      <c r="H69" s="831"/>
      <c r="I69" s="833"/>
      <c r="J69" s="825"/>
      <c r="K69" s="828"/>
      <c r="L69" s="560" t="str">
        <f>mergeValue(A69) &amp;"."&amp; mergeValue(B69)&amp;"."&amp; mergeValue(C69)</f>
        <v>1.1.1</v>
      </c>
      <c r="M69" s="515" t="s">
        <v>7</v>
      </c>
      <c r="N69" s="613"/>
      <c r="O69" s="1368"/>
      <c r="P69" s="1369"/>
      <c r="Q69" s="1369"/>
      <c r="R69" s="1369"/>
      <c r="S69" s="1369"/>
      <c r="T69" s="1369"/>
      <c r="U69" s="1369"/>
      <c r="V69" s="1370"/>
      <c r="W69" s="1122" t="s">
        <v>600</v>
      </c>
      <c r="X69" s="552"/>
      <c r="Y69" s="556"/>
      <c r="Z69" s="556" t="str">
        <f t="shared" si="2"/>
        <v xml:space="preserve">Наименование системы теплоснабжения </v>
      </c>
      <c r="AA69" s="556"/>
      <c r="AB69" s="556"/>
      <c r="AC69" s="556"/>
      <c r="AD69" s="552"/>
      <c r="AE69" s="552"/>
      <c r="AF69" s="552"/>
      <c r="AG69" s="552"/>
      <c r="AH69" s="552"/>
      <c r="AI69" s="552"/>
      <c r="AJ69" s="552"/>
    </row>
    <row r="70" spans="1:36" s="491" customFormat="1" ht="22.5">
      <c r="A70" s="1271"/>
      <c r="B70" s="1271"/>
      <c r="C70" s="1271"/>
      <c r="D70" s="1271">
        <v>1</v>
      </c>
      <c r="E70" s="831"/>
      <c r="F70" s="831"/>
      <c r="G70" s="831"/>
      <c r="H70" s="831"/>
      <c r="I70" s="833"/>
      <c r="J70" s="825"/>
      <c r="K70" s="828"/>
      <c r="L70" s="560" t="str">
        <f>mergeValue(A70) &amp;"."&amp; mergeValue(B70)&amp;"."&amp; mergeValue(C70)&amp;"."&amp; mergeValue(D70)</f>
        <v>1.1.1.1</v>
      </c>
      <c r="M70" s="516" t="s">
        <v>21</v>
      </c>
      <c r="N70" s="613"/>
      <c r="O70" s="1368"/>
      <c r="P70" s="1369"/>
      <c r="Q70" s="1369"/>
      <c r="R70" s="1369"/>
      <c r="S70" s="1369"/>
      <c r="T70" s="1369"/>
      <c r="U70" s="1369"/>
      <c r="V70" s="1370"/>
      <c r="W70" s="1122" t="s">
        <v>601</v>
      </c>
      <c r="X70" s="552"/>
      <c r="Y70" s="556"/>
      <c r="Z70" s="556" t="str">
        <f t="shared" si="2"/>
        <v xml:space="preserve">Источник тепловой энергии  </v>
      </c>
      <c r="AA70" s="556"/>
      <c r="AB70" s="556"/>
      <c r="AC70" s="556"/>
      <c r="AD70" s="552"/>
      <c r="AE70" s="552"/>
      <c r="AF70" s="552"/>
      <c r="AG70" s="552"/>
      <c r="AH70" s="552"/>
      <c r="AI70" s="552"/>
      <c r="AJ70" s="552"/>
    </row>
    <row r="71" spans="1:36" s="491" customFormat="1" ht="78.75">
      <c r="A71" s="1271"/>
      <c r="B71" s="1271"/>
      <c r="C71" s="1271"/>
      <c r="D71" s="1271"/>
      <c r="E71" s="1271">
        <v>1</v>
      </c>
      <c r="F71" s="831"/>
      <c r="G71" s="831"/>
      <c r="H71" s="829">
        <v>1</v>
      </c>
      <c r="I71" s="1271">
        <v>1</v>
      </c>
      <c r="J71" s="831"/>
      <c r="K71" s="836"/>
      <c r="L71" s="560" t="str">
        <f>mergeValue(A71) &amp;"."&amp; mergeValue(B71)&amp;"."&amp; mergeValue(C71)&amp;"."&amp; mergeValue(D71)&amp;"."&amp; mergeValue(E71)</f>
        <v>1.1.1.1.1</v>
      </c>
      <c r="M71" s="522" t="s">
        <v>8</v>
      </c>
      <c r="N71" s="613"/>
      <c r="O71" s="1274"/>
      <c r="P71" s="1275"/>
      <c r="Q71" s="1275"/>
      <c r="R71" s="1275"/>
      <c r="S71" s="1275"/>
      <c r="T71" s="1275"/>
      <c r="U71" s="1275"/>
      <c r="V71" s="1276"/>
      <c r="W71" s="1122" t="s">
        <v>719</v>
      </c>
      <c r="X71" s="552"/>
      <c r="Y71" s="556"/>
      <c r="Z71" s="556" t="str">
        <f t="shared" si="2"/>
        <v>Схема подключения теплопотребляющей установки к коллектору источника тепловой энергии</v>
      </c>
      <c r="AA71" s="556"/>
      <c r="AB71" s="556"/>
      <c r="AC71" s="556"/>
      <c r="AD71" s="552"/>
      <c r="AE71" s="552"/>
      <c r="AF71" s="552"/>
      <c r="AG71" s="552"/>
      <c r="AH71" s="552"/>
      <c r="AI71" s="552"/>
      <c r="AJ71" s="552"/>
    </row>
    <row r="72" spans="1:36" s="491" customFormat="1" ht="33.75">
      <c r="A72" s="1271"/>
      <c r="B72" s="1271"/>
      <c r="C72" s="1271"/>
      <c r="D72" s="1271"/>
      <c r="E72" s="1271"/>
      <c r="F72" s="1271">
        <v>1</v>
      </c>
      <c r="G72" s="829"/>
      <c r="H72" s="829"/>
      <c r="I72" s="1271"/>
      <c r="J72" s="1271">
        <v>1</v>
      </c>
      <c r="K72" s="837"/>
      <c r="L72" s="560" t="str">
        <f>mergeValue(A72) &amp;"."&amp; mergeValue(B72)&amp;"."&amp; mergeValue(C72)&amp;"."&amp; mergeValue(D72)&amp;"."&amp; mergeValue(E72)&amp;"."&amp; mergeValue(F72)</f>
        <v>1.1.1.1.1.1</v>
      </c>
      <c r="M72" s="523" t="s">
        <v>9</v>
      </c>
      <c r="N72" s="613"/>
      <c r="O72" s="1274"/>
      <c r="P72" s="1275"/>
      <c r="Q72" s="1275"/>
      <c r="R72" s="1275"/>
      <c r="S72" s="1275"/>
      <c r="T72" s="1275"/>
      <c r="U72" s="1275"/>
      <c r="V72" s="1276"/>
      <c r="W72" s="1122" t="s">
        <v>720</v>
      </c>
      <c r="X72" s="552"/>
      <c r="Y72" s="556"/>
      <c r="Z72" s="556" t="str">
        <f t="shared" si="2"/>
        <v>Группа потребителей</v>
      </c>
      <c r="AA72" s="556"/>
      <c r="AB72" s="556"/>
      <c r="AC72" s="556"/>
      <c r="AD72" s="552"/>
      <c r="AE72" s="552"/>
      <c r="AF72" s="552"/>
      <c r="AG72" s="552"/>
      <c r="AH72" s="552"/>
      <c r="AI72" s="552"/>
      <c r="AJ72" s="552"/>
    </row>
    <row r="73" spans="1:36" s="491" customFormat="1" ht="122.1" customHeight="1">
      <c r="A73" s="1271"/>
      <c r="B73" s="1271"/>
      <c r="C73" s="1271"/>
      <c r="D73" s="1271"/>
      <c r="E73" s="1271"/>
      <c r="F73" s="1271"/>
      <c r="G73" s="829">
        <v>1</v>
      </c>
      <c r="H73" s="829"/>
      <c r="I73" s="1271"/>
      <c r="J73" s="1271"/>
      <c r="K73" s="837">
        <v>1</v>
      </c>
      <c r="L73" s="560" t="str">
        <f>mergeValue(A73) &amp;"."&amp; mergeValue(B73)&amp;"."&amp; mergeValue(C73)&amp;"."&amp; mergeValue(D73)&amp;"."&amp; mergeValue(E73)&amp;"."&amp; mergeValue(F73)&amp;"."&amp; mergeValue(G73)</f>
        <v>1.1.1.1.1.1.1</v>
      </c>
      <c r="M73" s="1009"/>
      <c r="N73" s="613"/>
      <c r="O73" s="530"/>
      <c r="P73" s="530"/>
      <c r="Q73" s="1033"/>
      <c r="R73" s="1278"/>
      <c r="S73" s="1279" t="s">
        <v>82</v>
      </c>
      <c r="T73" s="1278"/>
      <c r="U73" s="1279" t="s">
        <v>82</v>
      </c>
      <c r="V73" s="530"/>
      <c r="W73" s="1289" t="s">
        <v>721</v>
      </c>
      <c r="X73" s="552" t="str">
        <f>strCheckDate(O74:V74)</f>
        <v/>
      </c>
      <c r="Y73" s="556"/>
      <c r="Z73" s="556" t="str">
        <f t="shared" si="2"/>
        <v/>
      </c>
      <c r="AA73" s="556"/>
      <c r="AB73" s="556"/>
      <c r="AC73" s="556"/>
      <c r="AD73" s="552"/>
      <c r="AE73" s="552"/>
      <c r="AF73" s="552"/>
      <c r="AG73" s="552"/>
      <c r="AH73" s="552"/>
      <c r="AI73" s="552"/>
      <c r="AJ73" s="552"/>
    </row>
    <row r="74" spans="1:36" s="491" customFormat="1" ht="14.25" hidden="1" customHeight="1">
      <c r="A74" s="1271"/>
      <c r="B74" s="1271"/>
      <c r="C74" s="1271"/>
      <c r="D74" s="1271"/>
      <c r="E74" s="1271"/>
      <c r="F74" s="1271"/>
      <c r="G74" s="829"/>
      <c r="H74" s="829"/>
      <c r="I74" s="1271"/>
      <c r="J74" s="1271"/>
      <c r="K74" s="837"/>
      <c r="L74" s="567"/>
      <c r="M74" s="613"/>
      <c r="N74" s="613"/>
      <c r="O74" s="530"/>
      <c r="P74" s="530"/>
      <c r="Q74" s="551" t="str">
        <f>R73 &amp; "-" &amp; T73</f>
        <v>-</v>
      </c>
      <c r="R74" s="1278"/>
      <c r="S74" s="1279"/>
      <c r="T74" s="1278"/>
      <c r="U74" s="1279"/>
      <c r="V74" s="530"/>
      <c r="W74" s="1290"/>
      <c r="X74" s="552"/>
      <c r="Y74" s="556"/>
      <c r="Z74" s="556" t="str">
        <f t="shared" si="2"/>
        <v/>
      </c>
      <c r="AA74" s="556"/>
      <c r="AB74" s="556"/>
      <c r="AC74" s="556"/>
      <c r="AD74" s="552"/>
      <c r="AE74" s="552"/>
      <c r="AF74" s="552"/>
      <c r="AG74" s="552"/>
      <c r="AH74" s="552"/>
      <c r="AI74" s="552"/>
      <c r="AJ74" s="552"/>
    </row>
    <row r="75" spans="1:36" s="491" customFormat="1" ht="15" customHeight="1">
      <c r="A75" s="1271"/>
      <c r="B75" s="1271"/>
      <c r="C75" s="1271"/>
      <c r="D75" s="1271"/>
      <c r="E75" s="1271"/>
      <c r="F75" s="1271"/>
      <c r="G75" s="831"/>
      <c r="H75" s="829"/>
      <c r="I75" s="1271"/>
      <c r="J75" s="1271"/>
      <c r="K75" s="836"/>
      <c r="L75" s="506"/>
      <c r="M75" s="525" t="s">
        <v>24</v>
      </c>
      <c r="N75" s="532"/>
      <c r="O75" s="532"/>
      <c r="P75" s="532"/>
      <c r="Q75" s="532"/>
      <c r="R75" s="532"/>
      <c r="S75" s="532"/>
      <c r="T75" s="532"/>
      <c r="U75" s="532"/>
      <c r="V75" s="528"/>
      <c r="W75" s="1291"/>
      <c r="X75" s="552"/>
      <c r="Y75" s="556"/>
      <c r="Z75" s="556" t="str">
        <f t="shared" si="2"/>
        <v>Добавить вид теплоносителя (параметры теплоносителя)</v>
      </c>
      <c r="AA75" s="556"/>
      <c r="AB75" s="556"/>
      <c r="AC75" s="556"/>
      <c r="AD75" s="552"/>
      <c r="AE75" s="552"/>
      <c r="AF75" s="552"/>
      <c r="AG75" s="552"/>
      <c r="AH75" s="552"/>
      <c r="AI75" s="552"/>
      <c r="AJ75" s="552"/>
    </row>
    <row r="76" spans="1:36" s="491" customFormat="1" ht="15" customHeight="1">
      <c r="A76" s="1271"/>
      <c r="B76" s="1271"/>
      <c r="C76" s="1271"/>
      <c r="D76" s="1271"/>
      <c r="E76" s="1271"/>
      <c r="F76" s="831"/>
      <c r="G76" s="831"/>
      <c r="H76" s="829"/>
      <c r="I76" s="1271"/>
      <c r="J76" s="831"/>
      <c r="K76" s="836"/>
      <c r="L76" s="506"/>
      <c r="M76" s="524" t="s">
        <v>10</v>
      </c>
      <c r="N76" s="532"/>
      <c r="O76" s="532"/>
      <c r="P76" s="532"/>
      <c r="Q76" s="532"/>
      <c r="R76" s="532"/>
      <c r="S76" s="532"/>
      <c r="T76" s="532"/>
      <c r="U76" s="531"/>
      <c r="V76" s="532"/>
      <c r="W76" s="632"/>
      <c r="X76" s="552"/>
      <c r="Y76" s="556"/>
      <c r="Z76" s="556" t="str">
        <f t="shared" si="2"/>
        <v>Добавить группу потребителей</v>
      </c>
      <c r="AA76" s="556"/>
      <c r="AB76" s="556"/>
      <c r="AC76" s="556"/>
      <c r="AD76" s="552"/>
      <c r="AE76" s="552"/>
      <c r="AF76" s="552"/>
      <c r="AG76" s="552"/>
      <c r="AH76" s="552"/>
      <c r="AI76" s="552"/>
      <c r="AJ76" s="552"/>
    </row>
    <row r="77" spans="1:36" s="491" customFormat="1" ht="15" customHeight="1">
      <c r="A77" s="1271"/>
      <c r="B77" s="1271"/>
      <c r="C77" s="1271"/>
      <c r="D77" s="1271"/>
      <c r="E77" s="835"/>
      <c r="F77" s="831"/>
      <c r="G77" s="831"/>
      <c r="H77" s="831"/>
      <c r="I77" s="827"/>
      <c r="J77" s="824"/>
      <c r="K77" s="834"/>
      <c r="L77" s="506"/>
      <c r="M77" s="519" t="s">
        <v>11</v>
      </c>
      <c r="N77" s="532"/>
      <c r="O77" s="532"/>
      <c r="P77" s="532"/>
      <c r="Q77" s="532"/>
      <c r="R77" s="532"/>
      <c r="S77" s="532"/>
      <c r="T77" s="532"/>
      <c r="U77" s="531"/>
      <c r="V77" s="532"/>
      <c r="W77" s="632"/>
      <c r="X77" s="552"/>
      <c r="Y77" s="556"/>
      <c r="Z77" s="556" t="str">
        <f t="shared" si="2"/>
        <v>Добавить схему подключения</v>
      </c>
      <c r="AA77" s="556"/>
      <c r="AB77" s="556"/>
      <c r="AC77" s="556"/>
      <c r="AD77" s="552"/>
      <c r="AE77" s="552"/>
      <c r="AF77" s="552"/>
      <c r="AG77" s="552"/>
      <c r="AH77" s="552"/>
      <c r="AI77" s="552"/>
      <c r="AJ77" s="552"/>
    </row>
    <row r="78" spans="1:36" s="491" customFormat="1" ht="15" customHeight="1">
      <c r="A78" s="1271"/>
      <c r="B78" s="1271"/>
      <c r="C78" s="1271"/>
      <c r="D78" s="835"/>
      <c r="E78" s="835"/>
      <c r="F78" s="831"/>
      <c r="G78" s="831"/>
      <c r="H78" s="831"/>
      <c r="I78" s="827"/>
      <c r="J78" s="824"/>
      <c r="K78" s="834"/>
      <c r="L78" s="506"/>
      <c r="M78" s="518" t="s">
        <v>16</v>
      </c>
      <c r="N78" s="532"/>
      <c r="O78" s="532"/>
      <c r="P78" s="532"/>
      <c r="Q78" s="532"/>
      <c r="R78" s="532"/>
      <c r="S78" s="532"/>
      <c r="T78" s="532"/>
      <c r="U78" s="531"/>
      <c r="V78" s="532"/>
      <c r="W78" s="632"/>
      <c r="X78" s="552"/>
      <c r="Y78" s="556"/>
      <c r="Z78" s="556" t="str">
        <f t="shared" si="2"/>
        <v>Добавить источник тепловой энергии</v>
      </c>
      <c r="AA78" s="556"/>
      <c r="AB78" s="556"/>
      <c r="AC78" s="556"/>
      <c r="AD78" s="552"/>
      <c r="AE78" s="552"/>
      <c r="AF78" s="552"/>
      <c r="AG78" s="552"/>
      <c r="AH78" s="552"/>
      <c r="AI78" s="552"/>
      <c r="AJ78" s="552"/>
    </row>
    <row r="79" spans="1:36" s="491" customFormat="1" ht="15" customHeight="1">
      <c r="A79" s="1271"/>
      <c r="B79" s="1271"/>
      <c r="C79" s="835"/>
      <c r="D79" s="835"/>
      <c r="E79" s="835"/>
      <c r="F79" s="835"/>
      <c r="G79" s="840"/>
      <c r="H79" s="827"/>
      <c r="I79" s="838"/>
      <c r="J79" s="824"/>
      <c r="K79" s="839"/>
      <c r="L79" s="506"/>
      <c r="M79" s="517" t="s">
        <v>17</v>
      </c>
      <c r="N79" s="532"/>
      <c r="O79" s="532"/>
      <c r="P79" s="532"/>
      <c r="Q79" s="532"/>
      <c r="R79" s="532"/>
      <c r="S79" s="532"/>
      <c r="T79" s="532"/>
      <c r="U79" s="531"/>
      <c r="V79" s="532"/>
      <c r="W79" s="632"/>
      <c r="X79" s="552"/>
      <c r="Y79" s="556"/>
      <c r="Z79" s="556" t="str">
        <f t="shared" si="2"/>
        <v>Добавить наименование системы теплоснабжения</v>
      </c>
      <c r="AA79" s="556"/>
      <c r="AB79" s="556"/>
      <c r="AC79" s="556"/>
      <c r="AD79" s="552"/>
      <c r="AE79" s="552"/>
      <c r="AF79" s="552"/>
      <c r="AG79" s="552"/>
      <c r="AH79" s="552"/>
      <c r="AI79" s="552"/>
      <c r="AJ79" s="552"/>
    </row>
    <row r="80" spans="1:36" s="491" customFormat="1" ht="15" customHeight="1">
      <c r="A80" s="1271"/>
      <c r="B80" s="835"/>
      <c r="C80" s="835"/>
      <c r="D80" s="835"/>
      <c r="E80" s="835"/>
      <c r="F80" s="835"/>
      <c r="G80" s="840"/>
      <c r="H80" s="827"/>
      <c r="I80" s="827"/>
      <c r="J80" s="824"/>
      <c r="K80" s="834"/>
      <c r="L80" s="506"/>
      <c r="M80" s="526" t="s">
        <v>18</v>
      </c>
      <c r="N80" s="532"/>
      <c r="O80" s="532"/>
      <c r="P80" s="532"/>
      <c r="Q80" s="532"/>
      <c r="R80" s="532"/>
      <c r="S80" s="532"/>
      <c r="T80" s="532"/>
      <c r="U80" s="531"/>
      <c r="V80" s="532"/>
      <c r="W80" s="632"/>
      <c r="X80" s="552"/>
      <c r="Y80" s="556"/>
      <c r="Z80" s="556" t="str">
        <f t="shared" si="2"/>
        <v>Добавить территорию действия тарифа</v>
      </c>
      <c r="AA80" s="556"/>
      <c r="AB80" s="556"/>
      <c r="AC80" s="556"/>
      <c r="AD80" s="552"/>
      <c r="AE80" s="552"/>
      <c r="AF80" s="552"/>
      <c r="AG80" s="552"/>
      <c r="AH80" s="552"/>
      <c r="AI80" s="552"/>
      <c r="AJ80" s="552"/>
    </row>
    <row r="81" spans="1:36" s="490" customFormat="1" ht="15" customHeight="1">
      <c r="A81" s="823"/>
      <c r="B81" s="823"/>
      <c r="C81" s="823"/>
      <c r="D81" s="823"/>
      <c r="E81" s="823"/>
      <c r="F81" s="823"/>
      <c r="G81" s="823"/>
      <c r="H81" s="823"/>
      <c r="I81" s="823"/>
      <c r="J81" s="823"/>
      <c r="K81" s="823"/>
      <c r="L81" s="461"/>
      <c r="M81" s="533" t="s">
        <v>307</v>
      </c>
      <c r="N81" s="532"/>
      <c r="O81" s="532"/>
      <c r="P81" s="532"/>
      <c r="Q81" s="532"/>
      <c r="R81" s="532"/>
      <c r="S81" s="532"/>
      <c r="T81" s="532"/>
      <c r="U81" s="531"/>
      <c r="V81" s="726"/>
      <c r="W81" s="726"/>
      <c r="X81" s="726"/>
      <c r="Y81" s="726"/>
      <c r="Z81" s="726"/>
      <c r="AA81" s="726"/>
      <c r="AB81" s="725"/>
      <c r="AC81" s="726"/>
      <c r="AD81" s="632"/>
      <c r="AE81" s="554"/>
      <c r="AF81" s="554"/>
      <c r="AG81" s="554"/>
      <c r="AH81" s="554"/>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8"/>
      <c r="Y83" s="208"/>
      <c r="Z83" s="208"/>
      <c r="AA83" s="208"/>
      <c r="AB83" s="208"/>
      <c r="AC83" s="208"/>
      <c r="AD83" s="208"/>
      <c r="AE83" s="208"/>
      <c r="AF83" s="208"/>
      <c r="AG83" s="208"/>
      <c r="AH83" s="208"/>
      <c r="AI83" s="208"/>
      <c r="AJ83" s="208"/>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1" customFormat="1" ht="22.5">
      <c r="A85" s="1271">
        <v>1</v>
      </c>
      <c r="B85" s="865"/>
      <c r="C85" s="865"/>
      <c r="D85" s="865"/>
      <c r="E85" s="866"/>
      <c r="F85" s="867"/>
      <c r="G85" s="865"/>
      <c r="H85" s="865"/>
      <c r="I85" s="868"/>
      <c r="J85" s="863"/>
      <c r="K85" s="872">
        <v>1</v>
      </c>
      <c r="L85" s="560">
        <f>mergeValue(A85)</f>
        <v>1</v>
      </c>
      <c r="M85" s="608" t="s">
        <v>19</v>
      </c>
      <c r="N85" s="547"/>
      <c r="O85" s="1371"/>
      <c r="P85" s="1372"/>
      <c r="Q85" s="1372"/>
      <c r="R85" s="1372"/>
      <c r="S85" s="1372"/>
      <c r="T85" s="1372"/>
      <c r="U85" s="1372"/>
      <c r="V85" s="1373"/>
      <c r="W85" s="1122" t="s">
        <v>718</v>
      </c>
      <c r="X85" s="552"/>
      <c r="Y85" s="552"/>
      <c r="Z85" s="552"/>
      <c r="AA85" s="552"/>
      <c r="AB85" s="552"/>
      <c r="AC85" s="552"/>
      <c r="AD85" s="552"/>
      <c r="AE85" s="552"/>
      <c r="AF85" s="552"/>
      <c r="AG85" s="552"/>
      <c r="AH85" s="552"/>
      <c r="AI85" s="552"/>
    </row>
    <row r="86" spans="1:36" s="491" customFormat="1" ht="22.5">
      <c r="A86" s="1271"/>
      <c r="B86" s="1271">
        <v>1</v>
      </c>
      <c r="C86" s="865"/>
      <c r="D86" s="865"/>
      <c r="E86" s="867"/>
      <c r="F86" s="867"/>
      <c r="G86" s="865"/>
      <c r="H86" s="865"/>
      <c r="I86" s="862"/>
      <c r="J86" s="861"/>
      <c r="K86" s="872">
        <v>1</v>
      </c>
      <c r="L86" s="560" t="str">
        <f>mergeValue(A86) &amp;"."&amp; mergeValue(B86)</f>
        <v>1.1</v>
      </c>
      <c r="M86" s="514" t="s">
        <v>15</v>
      </c>
      <c r="N86" s="547"/>
      <c r="O86" s="1371"/>
      <c r="P86" s="1372"/>
      <c r="Q86" s="1372"/>
      <c r="R86" s="1372"/>
      <c r="S86" s="1372"/>
      <c r="T86" s="1372"/>
      <c r="U86" s="1372"/>
      <c r="V86" s="1373"/>
      <c r="W86" s="1122" t="s">
        <v>459</v>
      </c>
      <c r="X86" s="552"/>
      <c r="Y86" s="552"/>
      <c r="Z86" s="552"/>
      <c r="AA86" s="552"/>
      <c r="AB86" s="552"/>
      <c r="AC86" s="552"/>
      <c r="AD86" s="552"/>
      <c r="AE86" s="552"/>
      <c r="AF86" s="552"/>
      <c r="AG86" s="552"/>
      <c r="AH86" s="552"/>
      <c r="AI86" s="552"/>
    </row>
    <row r="87" spans="1:36" s="491" customFormat="1" ht="22.5">
      <c r="A87" s="1271"/>
      <c r="B87" s="1271"/>
      <c r="C87" s="1271">
        <v>1</v>
      </c>
      <c r="D87" s="865"/>
      <c r="E87" s="867"/>
      <c r="F87" s="867"/>
      <c r="G87" s="865"/>
      <c r="H87" s="865"/>
      <c r="I87" s="869"/>
      <c r="J87" s="861"/>
      <c r="K87" s="872">
        <v>1</v>
      </c>
      <c r="L87" s="560" t="str">
        <f>mergeValue(A87) &amp;"."&amp; mergeValue(B87)&amp;"."&amp; mergeValue(C87)</f>
        <v>1.1.1</v>
      </c>
      <c r="M87" s="515" t="s">
        <v>7</v>
      </c>
      <c r="N87" s="547"/>
      <c r="O87" s="1371"/>
      <c r="P87" s="1372"/>
      <c r="Q87" s="1372"/>
      <c r="R87" s="1372"/>
      <c r="S87" s="1372"/>
      <c r="T87" s="1372"/>
      <c r="U87" s="1372"/>
      <c r="V87" s="1373"/>
      <c r="W87" s="1122" t="s">
        <v>600</v>
      </c>
      <c r="X87" s="552"/>
      <c r="Y87" s="552"/>
      <c r="Z87" s="552"/>
      <c r="AA87" s="552"/>
      <c r="AB87" s="552"/>
      <c r="AC87" s="552"/>
      <c r="AD87" s="552"/>
      <c r="AE87" s="552"/>
      <c r="AF87" s="552"/>
      <c r="AG87" s="552"/>
      <c r="AH87" s="552"/>
      <c r="AI87" s="552"/>
    </row>
    <row r="88" spans="1:36" s="491" customFormat="1" ht="22.5">
      <c r="A88" s="1271"/>
      <c r="B88" s="1271"/>
      <c r="C88" s="1271"/>
      <c r="D88" s="1271">
        <v>1</v>
      </c>
      <c r="E88" s="867"/>
      <c r="F88" s="867"/>
      <c r="G88" s="865"/>
      <c r="H88" s="865"/>
      <c r="I88" s="1271">
        <v>1</v>
      </c>
      <c r="J88" s="861"/>
      <c r="K88" s="872">
        <v>1</v>
      </c>
      <c r="L88" s="560" t="str">
        <f>mergeValue(A88) &amp;"."&amp; mergeValue(B88)&amp;"."&amp; mergeValue(C88)&amp;"."&amp; mergeValue(D88)</f>
        <v>1.1.1.1</v>
      </c>
      <c r="M88" s="516" t="s">
        <v>21</v>
      </c>
      <c r="N88" s="547"/>
      <c r="O88" s="1371"/>
      <c r="P88" s="1372"/>
      <c r="Q88" s="1372"/>
      <c r="R88" s="1372"/>
      <c r="S88" s="1372"/>
      <c r="T88" s="1372"/>
      <c r="U88" s="1372"/>
      <c r="V88" s="1373"/>
      <c r="W88" s="1122" t="s">
        <v>601</v>
      </c>
      <c r="X88" s="552"/>
      <c r="Y88" s="552"/>
      <c r="Z88" s="552"/>
      <c r="AA88" s="552"/>
      <c r="AB88" s="552"/>
      <c r="AC88" s="552"/>
      <c r="AD88" s="552"/>
      <c r="AE88" s="552"/>
      <c r="AF88" s="552"/>
      <c r="AG88" s="552"/>
      <c r="AH88" s="552"/>
      <c r="AI88" s="552"/>
    </row>
    <row r="89" spans="1:36" s="491" customFormat="1" ht="11.25" hidden="1" customHeight="1">
      <c r="A89" s="1271"/>
      <c r="B89" s="1271"/>
      <c r="C89" s="1271"/>
      <c r="D89" s="1271"/>
      <c r="E89" s="1271">
        <v>1</v>
      </c>
      <c r="F89" s="867"/>
      <c r="G89" s="865"/>
      <c r="H89" s="865"/>
      <c r="I89" s="1271"/>
      <c r="J89" s="867"/>
      <c r="K89" s="872">
        <v>1</v>
      </c>
      <c r="L89" s="560"/>
      <c r="M89" s="522"/>
      <c r="N89" s="548"/>
      <c r="O89" s="1374"/>
      <c r="P89" s="1375"/>
      <c r="Q89" s="1375"/>
      <c r="R89" s="1375"/>
      <c r="S89" s="1375"/>
      <c r="T89" s="1375"/>
      <c r="U89" s="1375"/>
      <c r="V89" s="1376"/>
      <c r="W89" s="1083"/>
      <c r="X89" s="552"/>
      <c r="Y89" s="552"/>
      <c r="Z89" s="552"/>
      <c r="AA89" s="552"/>
      <c r="AB89" s="552"/>
      <c r="AC89" s="552"/>
      <c r="AD89" s="552"/>
      <c r="AE89" s="552"/>
      <c r="AF89" s="552"/>
      <c r="AG89" s="552"/>
      <c r="AH89" s="552"/>
      <c r="AI89" s="552"/>
    </row>
    <row r="90" spans="1:36" s="491" customFormat="1" ht="33.75">
      <c r="A90" s="1271"/>
      <c r="B90" s="1271"/>
      <c r="C90" s="1271"/>
      <c r="D90" s="1271"/>
      <c r="E90" s="1271"/>
      <c r="F90" s="1271">
        <v>1</v>
      </c>
      <c r="G90" s="865"/>
      <c r="H90" s="865"/>
      <c r="I90" s="1271"/>
      <c r="J90" s="1316"/>
      <c r="K90" s="872">
        <v>1</v>
      </c>
      <c r="L90" s="560" t="str">
        <f>mergeValue(A90) &amp;"."&amp; mergeValue(B90)&amp;"."&amp; mergeValue(C90)&amp;"."&amp; mergeValue(D90)&amp;"."&amp;  mergeValue(F90)</f>
        <v>1.1.1.1.1</v>
      </c>
      <c r="M90" s="522" t="s">
        <v>9</v>
      </c>
      <c r="N90" s="548"/>
      <c r="O90" s="1274"/>
      <c r="P90" s="1275"/>
      <c r="Q90" s="1275"/>
      <c r="R90" s="1275"/>
      <c r="S90" s="1275"/>
      <c r="T90" s="1275"/>
      <c r="U90" s="1275"/>
      <c r="V90" s="1276"/>
      <c r="W90" s="1122" t="s">
        <v>720</v>
      </c>
      <c r="X90" s="552"/>
      <c r="Y90" s="556" t="str">
        <f>strCheckUnique(Z90:Z93)</f>
        <v/>
      </c>
      <c r="Z90" s="552"/>
      <c r="AA90" s="556"/>
      <c r="AB90" s="552"/>
      <c r="AC90" s="552"/>
      <c r="AD90" s="552"/>
      <c r="AE90" s="552"/>
      <c r="AF90" s="552"/>
      <c r="AG90" s="552"/>
      <c r="AH90" s="552"/>
      <c r="AI90" s="552"/>
    </row>
    <row r="91" spans="1:36" s="491" customFormat="1" ht="99" customHeight="1">
      <c r="A91" s="1271"/>
      <c r="B91" s="1271"/>
      <c r="C91" s="1271"/>
      <c r="D91" s="1271"/>
      <c r="E91" s="1271"/>
      <c r="F91" s="1271"/>
      <c r="G91" s="865">
        <v>1</v>
      </c>
      <c r="H91" s="865"/>
      <c r="I91" s="1271"/>
      <c r="J91" s="1316"/>
      <c r="K91" s="864"/>
      <c r="L91" s="560" t="str">
        <f>mergeValue(A91) &amp;"."&amp; mergeValue(B91)&amp;"."&amp; mergeValue(C91)&amp;"."&amp; mergeValue(D91)&amp;"."&amp;  mergeValue(F91)&amp;"."&amp;  mergeValue(G91)</f>
        <v>1.1.1.1.1.1</v>
      </c>
      <c r="M91" s="1009"/>
      <c r="N91" s="553"/>
      <c r="O91" s="647"/>
      <c r="P91" s="530"/>
      <c r="Q91" s="530"/>
      <c r="R91" s="1277"/>
      <c r="S91" s="1279" t="s">
        <v>82</v>
      </c>
      <c r="T91" s="1277"/>
      <c r="U91" s="1279" t="s">
        <v>82</v>
      </c>
      <c r="V91" s="505"/>
      <c r="W91" s="1289" t="s">
        <v>733</v>
      </c>
      <c r="X91" s="552" t="str">
        <f>strCheckDate(O92:V92)</f>
        <v/>
      </c>
      <c r="Y91" s="556"/>
      <c r="Z91" s="556" t="str">
        <f>IF(M91="","",M91 )</f>
        <v/>
      </c>
      <c r="AA91" s="556"/>
      <c r="AB91" s="556"/>
      <c r="AC91" s="556"/>
      <c r="AD91" s="552"/>
      <c r="AE91" s="552"/>
      <c r="AF91" s="552"/>
      <c r="AG91" s="552"/>
      <c r="AH91" s="552"/>
      <c r="AI91" s="552"/>
    </row>
    <row r="92" spans="1:36" s="491" customFormat="1" ht="11.25" hidden="1" customHeight="1">
      <c r="A92" s="1271"/>
      <c r="B92" s="1271"/>
      <c r="C92" s="1271"/>
      <c r="D92" s="1271"/>
      <c r="E92" s="1271"/>
      <c r="F92" s="1271"/>
      <c r="G92" s="865"/>
      <c r="H92" s="865"/>
      <c r="I92" s="1271"/>
      <c r="J92" s="1316"/>
      <c r="K92" s="872">
        <v>1</v>
      </c>
      <c r="L92" s="567"/>
      <c r="M92" s="613"/>
      <c r="N92" s="553"/>
      <c r="O92" s="530"/>
      <c r="P92" s="530"/>
      <c r="Q92" s="551" t="str">
        <f>R91 &amp; "-" &amp; T91</f>
        <v>-</v>
      </c>
      <c r="R92" s="1277"/>
      <c r="S92" s="1279"/>
      <c r="T92" s="1277"/>
      <c r="U92" s="1279"/>
      <c r="V92" s="505"/>
      <c r="W92" s="1290"/>
      <c r="X92" s="552"/>
      <c r="Y92" s="556"/>
      <c r="Z92" s="556"/>
      <c r="AA92" s="556"/>
      <c r="AB92" s="556"/>
      <c r="AC92" s="556"/>
      <c r="AD92" s="552"/>
      <c r="AE92" s="552"/>
      <c r="AF92" s="552"/>
      <c r="AG92" s="552"/>
      <c r="AH92" s="552"/>
      <c r="AI92" s="552"/>
    </row>
    <row r="93" spans="1:36" s="490" customFormat="1" ht="15" customHeight="1">
      <c r="A93" s="1271"/>
      <c r="B93" s="1271"/>
      <c r="C93" s="1271"/>
      <c r="D93" s="1271"/>
      <c r="E93" s="1271"/>
      <c r="F93" s="1271"/>
      <c r="G93" s="865"/>
      <c r="H93" s="865"/>
      <c r="I93" s="1271"/>
      <c r="J93" s="1316"/>
      <c r="K93" s="872">
        <v>1</v>
      </c>
      <c r="L93" s="506"/>
      <c r="M93" s="524" t="s">
        <v>24</v>
      </c>
      <c r="N93" s="519"/>
      <c r="O93" s="513"/>
      <c r="P93" s="513"/>
      <c r="Q93" s="513"/>
      <c r="R93" s="540"/>
      <c r="S93" s="532"/>
      <c r="T93" s="531"/>
      <c r="U93" s="519"/>
      <c r="V93" s="528"/>
      <c r="W93" s="1291"/>
      <c r="X93" s="554"/>
      <c r="Y93" s="554"/>
      <c r="Z93" s="554"/>
      <c r="AA93" s="554"/>
      <c r="AB93" s="554"/>
      <c r="AC93" s="554"/>
      <c r="AD93" s="554"/>
      <c r="AE93" s="554"/>
      <c r="AF93" s="554"/>
      <c r="AG93" s="554"/>
      <c r="AH93" s="554"/>
      <c r="AI93" s="554"/>
    </row>
    <row r="94" spans="1:36" s="490" customFormat="1" ht="15" customHeight="1">
      <c r="A94" s="1271"/>
      <c r="B94" s="1271"/>
      <c r="C94" s="1271"/>
      <c r="D94" s="1271"/>
      <c r="E94" s="1271"/>
      <c r="F94" s="867"/>
      <c r="G94" s="867"/>
      <c r="H94" s="865"/>
      <c r="I94" s="1271"/>
      <c r="J94" s="867"/>
      <c r="K94" s="871"/>
      <c r="L94" s="506"/>
      <c r="M94" s="519" t="s">
        <v>10</v>
      </c>
      <c r="N94" s="524"/>
      <c r="O94" s="524"/>
      <c r="P94" s="524"/>
      <c r="Q94" s="524"/>
      <c r="R94" s="524"/>
      <c r="S94" s="524"/>
      <c r="T94" s="524"/>
      <c r="U94" s="524"/>
      <c r="V94" s="524"/>
      <c r="W94" s="528"/>
      <c r="X94" s="554"/>
      <c r="Y94" s="554"/>
      <c r="Z94" s="554"/>
      <c r="AA94" s="554"/>
      <c r="AB94" s="554"/>
      <c r="AC94" s="554"/>
      <c r="AD94" s="554"/>
      <c r="AE94" s="554"/>
      <c r="AF94" s="554"/>
      <c r="AG94" s="554"/>
      <c r="AH94" s="554"/>
      <c r="AI94" s="554"/>
      <c r="AJ94" s="554"/>
    </row>
    <row r="95" spans="1:36" s="490" customFormat="1" ht="15" hidden="1" customHeight="1">
      <c r="A95" s="1271"/>
      <c r="B95" s="1271"/>
      <c r="C95" s="1271"/>
      <c r="D95" s="1271"/>
      <c r="E95" s="867"/>
      <c r="F95" s="867"/>
      <c r="G95" s="867"/>
      <c r="H95" s="865"/>
      <c r="I95" s="1271"/>
      <c r="J95" s="867"/>
      <c r="K95" s="871"/>
      <c r="L95" s="506"/>
      <c r="M95" s="519"/>
      <c r="N95" s="524"/>
      <c r="O95" s="524"/>
      <c r="P95" s="524"/>
      <c r="Q95" s="524"/>
      <c r="R95" s="524"/>
      <c r="S95" s="524"/>
      <c r="T95" s="524"/>
      <c r="U95" s="524"/>
      <c r="V95" s="524"/>
      <c r="W95" s="528"/>
      <c r="X95" s="554"/>
      <c r="Y95" s="554"/>
      <c r="Z95" s="554"/>
      <c r="AA95" s="554"/>
      <c r="AB95" s="554"/>
      <c r="AC95" s="554"/>
      <c r="AD95" s="554"/>
      <c r="AE95" s="554"/>
      <c r="AF95" s="554"/>
      <c r="AG95" s="554"/>
      <c r="AH95" s="554"/>
      <c r="AI95" s="554"/>
      <c r="AJ95" s="554"/>
    </row>
    <row r="96" spans="1:36" s="490" customFormat="1" ht="15" customHeight="1">
      <c r="A96" s="1271"/>
      <c r="B96" s="1271"/>
      <c r="C96" s="1271"/>
      <c r="D96" s="870"/>
      <c r="E96" s="870"/>
      <c r="F96" s="867"/>
      <c r="G96" s="865"/>
      <c r="H96" s="865"/>
      <c r="I96" s="863"/>
      <c r="J96" s="860"/>
      <c r="K96" s="872">
        <v>1</v>
      </c>
      <c r="L96" s="506"/>
      <c r="M96" s="518" t="s">
        <v>16</v>
      </c>
      <c r="N96" s="517"/>
      <c r="O96" s="513"/>
      <c r="P96" s="513"/>
      <c r="Q96" s="513"/>
      <c r="R96" s="540"/>
      <c r="S96" s="532"/>
      <c r="T96" s="531"/>
      <c r="U96" s="517"/>
      <c r="V96" s="532"/>
      <c r="W96" s="528"/>
      <c r="X96" s="554"/>
      <c r="Y96" s="554"/>
      <c r="Z96" s="554"/>
      <c r="AA96" s="554"/>
      <c r="AB96" s="554"/>
      <c r="AC96" s="554"/>
      <c r="AD96" s="554"/>
      <c r="AE96" s="554"/>
      <c r="AF96" s="554"/>
      <c r="AG96" s="554"/>
      <c r="AH96" s="554"/>
      <c r="AI96" s="554"/>
    </row>
    <row r="97" spans="1:40" s="490" customFormat="1" ht="15" customHeight="1">
      <c r="A97" s="1271"/>
      <c r="B97" s="1271"/>
      <c r="C97" s="870"/>
      <c r="D97" s="870"/>
      <c r="E97" s="870"/>
      <c r="F97" s="870"/>
      <c r="G97" s="865"/>
      <c r="H97" s="865"/>
      <c r="I97" s="873"/>
      <c r="J97" s="860"/>
      <c r="K97" s="872">
        <v>1</v>
      </c>
      <c r="L97" s="506"/>
      <c r="M97" s="517" t="s">
        <v>17</v>
      </c>
      <c r="N97" s="517"/>
      <c r="O97" s="513"/>
      <c r="P97" s="513"/>
      <c r="Q97" s="513"/>
      <c r="R97" s="540"/>
      <c r="S97" s="532"/>
      <c r="T97" s="531"/>
      <c r="U97" s="517"/>
      <c r="V97" s="532"/>
      <c r="W97" s="528"/>
      <c r="X97" s="554"/>
      <c r="Y97" s="554"/>
      <c r="Z97" s="554"/>
      <c r="AA97" s="554"/>
      <c r="AB97" s="554"/>
      <c r="AC97" s="554"/>
      <c r="AD97" s="554"/>
      <c r="AE97" s="554"/>
      <c r="AF97" s="554"/>
      <c r="AG97" s="554"/>
      <c r="AH97" s="554"/>
      <c r="AI97" s="554"/>
    </row>
    <row r="98" spans="1:40" s="490" customFormat="1" ht="15" customHeight="1">
      <c r="A98" s="1271"/>
      <c r="B98" s="870"/>
      <c r="C98" s="870"/>
      <c r="D98" s="870"/>
      <c r="E98" s="870"/>
      <c r="F98" s="870"/>
      <c r="G98" s="865"/>
      <c r="H98" s="865"/>
      <c r="I98" s="863"/>
      <c r="J98" s="860"/>
      <c r="K98" s="872">
        <v>1</v>
      </c>
      <c r="L98" s="506"/>
      <c r="M98" s="526" t="s">
        <v>18</v>
      </c>
      <c r="N98" s="517"/>
      <c r="O98" s="513"/>
      <c r="P98" s="513"/>
      <c r="Q98" s="513"/>
      <c r="R98" s="540"/>
      <c r="S98" s="532"/>
      <c r="T98" s="531"/>
      <c r="U98" s="517"/>
      <c r="V98" s="532"/>
      <c r="W98" s="528"/>
      <c r="X98" s="554"/>
      <c r="Y98" s="554"/>
      <c r="Z98" s="554"/>
      <c r="AA98" s="554"/>
      <c r="AB98" s="554"/>
      <c r="AC98" s="554"/>
      <c r="AD98" s="554"/>
      <c r="AE98" s="554"/>
      <c r="AF98" s="554"/>
      <c r="AG98" s="554"/>
      <c r="AH98" s="554"/>
      <c r="AI98" s="554"/>
    </row>
    <row r="99" spans="1:40" s="490" customFormat="1" ht="15" customHeight="1">
      <c r="A99" s="859"/>
      <c r="B99" s="859"/>
      <c r="C99" s="859"/>
      <c r="D99" s="859"/>
      <c r="E99" s="859"/>
      <c r="F99" s="859"/>
      <c r="G99" s="859"/>
      <c r="H99" s="859"/>
      <c r="I99" s="859"/>
      <c r="J99" s="859"/>
      <c r="K99" s="859"/>
      <c r="L99" s="461"/>
      <c r="M99" s="533" t="s">
        <v>307</v>
      </c>
      <c r="N99" s="517"/>
      <c r="O99" s="513"/>
      <c r="P99" s="513"/>
      <c r="Q99" s="513"/>
      <c r="R99" s="540"/>
      <c r="S99" s="532"/>
      <c r="T99" s="531"/>
      <c r="U99" s="517"/>
      <c r="V99" s="532"/>
      <c r="W99" s="528"/>
      <c r="X99" s="554"/>
      <c r="Y99" s="554"/>
      <c r="Z99" s="554"/>
      <c r="AA99" s="554"/>
      <c r="AB99" s="554"/>
      <c r="AC99" s="554"/>
      <c r="AD99" s="554"/>
      <c r="AE99" s="554"/>
      <c r="AF99" s="554"/>
      <c r="AG99" s="554"/>
      <c r="AH99" s="554"/>
      <c r="AI99" s="554"/>
    </row>
    <row r="100" spans="1:40" s="564" customFormat="1" ht="15" customHeight="1">
      <c r="A100" s="563"/>
      <c r="B100" s="563"/>
      <c r="C100" s="563"/>
      <c r="D100" s="563"/>
      <c r="E100" s="563"/>
      <c r="F100" s="563"/>
      <c r="G100" s="562"/>
      <c r="H100" s="563"/>
      <c r="I100" s="645"/>
      <c r="J100" s="646"/>
      <c r="L100" s="565"/>
      <c r="M100" s="640"/>
      <c r="N100" s="641"/>
      <c r="O100" s="642"/>
      <c r="P100" s="642"/>
      <c r="Q100" s="642"/>
      <c r="R100" s="643"/>
      <c r="S100" s="521"/>
      <c r="T100" s="644"/>
      <c r="U100" s="641"/>
      <c r="V100" s="521"/>
      <c r="W100" s="521"/>
      <c r="X100" s="563"/>
      <c r="Y100" s="563"/>
      <c r="Z100" s="563"/>
      <c r="AA100" s="563"/>
      <c r="AB100" s="563"/>
      <c r="AC100" s="563"/>
      <c r="AD100" s="563"/>
      <c r="AE100" s="563"/>
      <c r="AF100" s="563"/>
      <c r="AG100" s="563"/>
      <c r="AH100" s="563"/>
      <c r="AI100" s="563"/>
    </row>
    <row r="101" spans="1:40" s="34" customFormat="1" ht="17.100000000000001" customHeight="1">
      <c r="G101" s="34" t="s">
        <v>12</v>
      </c>
      <c r="I101" s="34" t="s">
        <v>66</v>
      </c>
      <c r="V101" s="151"/>
    </row>
    <row r="102" spans="1:40" ht="17.100000000000001" customHeight="1">
      <c r="X102" s="438"/>
      <c r="Y102" s="40"/>
      <c r="Z102" s="40"/>
    </row>
    <row r="103" spans="1:40" s="491" customFormat="1" ht="22.5">
      <c r="A103" s="1271">
        <v>1</v>
      </c>
      <c r="B103" s="1019"/>
      <c r="C103" s="1019"/>
      <c r="D103" s="1019"/>
      <c r="E103" s="1020"/>
      <c r="F103" s="1021"/>
      <c r="G103" s="1019"/>
      <c r="H103" s="1019"/>
      <c r="I103" s="1000"/>
      <c r="J103" s="1005"/>
      <c r="K103" s="1005"/>
      <c r="L103" s="560">
        <f>mergeValue(A103)</f>
        <v>1</v>
      </c>
      <c r="M103" s="608" t="s">
        <v>19</v>
      </c>
      <c r="N103" s="547"/>
      <c r="O103" s="1371"/>
      <c r="P103" s="1372"/>
      <c r="Q103" s="1372"/>
      <c r="R103" s="1372"/>
      <c r="S103" s="1372"/>
      <c r="T103" s="1372"/>
      <c r="U103" s="1372"/>
      <c r="V103" s="1372"/>
      <c r="W103" s="1372"/>
      <c r="X103" s="1372"/>
      <c r="Y103" s="1372"/>
      <c r="Z103" s="1372"/>
      <c r="AA103" s="1373"/>
      <c r="AB103" s="1122" t="s">
        <v>718</v>
      </c>
      <c r="AC103" s="552"/>
      <c r="AD103" s="552"/>
      <c r="AE103" s="552"/>
      <c r="AF103" s="552"/>
      <c r="AG103" s="552"/>
      <c r="AH103" s="552"/>
      <c r="AI103" s="552"/>
      <c r="AJ103" s="552"/>
      <c r="AK103" s="552"/>
      <c r="AL103" s="552"/>
      <c r="AM103" s="552"/>
      <c r="AN103" s="552"/>
    </row>
    <row r="104" spans="1:40" s="491" customFormat="1" ht="22.5">
      <c r="A104" s="1271"/>
      <c r="B104" s="1271">
        <v>1</v>
      </c>
      <c r="C104" s="1019"/>
      <c r="D104" s="1019"/>
      <c r="E104" s="1021"/>
      <c r="F104" s="1021"/>
      <c r="G104" s="1019"/>
      <c r="H104" s="1019"/>
      <c r="I104" s="1007"/>
      <c r="J104" s="1002"/>
      <c r="K104" s="1001"/>
      <c r="L104" s="560" t="str">
        <f>mergeValue(A104) &amp;"."&amp; mergeValue(B104)</f>
        <v>1.1</v>
      </c>
      <c r="M104" s="514" t="s">
        <v>15</v>
      </c>
      <c r="N104" s="547"/>
      <c r="O104" s="1371"/>
      <c r="P104" s="1372"/>
      <c r="Q104" s="1372"/>
      <c r="R104" s="1372"/>
      <c r="S104" s="1372"/>
      <c r="T104" s="1372"/>
      <c r="U104" s="1372"/>
      <c r="V104" s="1372"/>
      <c r="W104" s="1372"/>
      <c r="X104" s="1372"/>
      <c r="Y104" s="1372"/>
      <c r="Z104" s="1372"/>
      <c r="AA104" s="1373"/>
      <c r="AB104" s="1122" t="s">
        <v>459</v>
      </c>
      <c r="AC104" s="552"/>
      <c r="AD104" s="552"/>
      <c r="AE104" s="552"/>
      <c r="AF104" s="552"/>
      <c r="AG104" s="552"/>
      <c r="AH104" s="552"/>
      <c r="AI104" s="552"/>
      <c r="AJ104" s="552"/>
      <c r="AK104" s="552"/>
      <c r="AL104" s="552"/>
      <c r="AM104" s="552"/>
      <c r="AN104" s="552"/>
    </row>
    <row r="105" spans="1:40" s="491" customFormat="1" ht="22.5">
      <c r="A105" s="1271"/>
      <c r="B105" s="1271"/>
      <c r="C105" s="1271">
        <v>1</v>
      </c>
      <c r="D105" s="1019"/>
      <c r="E105" s="1021"/>
      <c r="F105" s="1021"/>
      <c r="G105" s="1019"/>
      <c r="H105" s="1019"/>
      <c r="I105" s="1007"/>
      <c r="J105" s="1002"/>
      <c r="K105" s="1001"/>
      <c r="L105" s="560" t="str">
        <f>mergeValue(A105) &amp;"."&amp; mergeValue(B105)&amp;"."&amp; mergeValue(C105)</f>
        <v>1.1.1</v>
      </c>
      <c r="M105" s="515" t="s">
        <v>7</v>
      </c>
      <c r="N105" s="547"/>
      <c r="O105" s="1371"/>
      <c r="P105" s="1372"/>
      <c r="Q105" s="1372"/>
      <c r="R105" s="1372"/>
      <c r="S105" s="1372"/>
      <c r="T105" s="1372"/>
      <c r="U105" s="1372"/>
      <c r="V105" s="1372"/>
      <c r="W105" s="1372"/>
      <c r="X105" s="1372"/>
      <c r="Y105" s="1372"/>
      <c r="Z105" s="1372"/>
      <c r="AA105" s="1373"/>
      <c r="AB105" s="1122" t="s">
        <v>600</v>
      </c>
      <c r="AC105" s="552"/>
      <c r="AD105" s="552"/>
      <c r="AE105" s="552"/>
      <c r="AF105" s="552"/>
      <c r="AG105" s="552"/>
      <c r="AH105" s="552"/>
      <c r="AI105" s="552"/>
      <c r="AJ105" s="552"/>
      <c r="AK105" s="552"/>
      <c r="AL105" s="552"/>
      <c r="AM105" s="552"/>
      <c r="AN105" s="552"/>
    </row>
    <row r="106" spans="1:40" s="491" customFormat="1" ht="22.5">
      <c r="A106" s="1271"/>
      <c r="B106" s="1271"/>
      <c r="C106" s="1271"/>
      <c r="D106" s="1271">
        <v>1</v>
      </c>
      <c r="E106" s="1021"/>
      <c r="F106" s="1021"/>
      <c r="G106" s="1019"/>
      <c r="H106" s="1019"/>
      <c r="I106" s="1007"/>
      <c r="J106" s="1002"/>
      <c r="K106" s="1001"/>
      <c r="L106" s="560" t="str">
        <f>mergeValue(A106) &amp;"."&amp; mergeValue(B106)&amp;"."&amp; mergeValue(C106)&amp;"."&amp; mergeValue(D106)</f>
        <v>1.1.1.1</v>
      </c>
      <c r="M106" s="516" t="s">
        <v>21</v>
      </c>
      <c r="N106" s="547"/>
      <c r="O106" s="1371"/>
      <c r="P106" s="1372"/>
      <c r="Q106" s="1372"/>
      <c r="R106" s="1372"/>
      <c r="S106" s="1372"/>
      <c r="T106" s="1372"/>
      <c r="U106" s="1372"/>
      <c r="V106" s="1372"/>
      <c r="W106" s="1372"/>
      <c r="X106" s="1372"/>
      <c r="Y106" s="1372"/>
      <c r="Z106" s="1372"/>
      <c r="AA106" s="1373"/>
      <c r="AB106" s="1122" t="s">
        <v>601</v>
      </c>
      <c r="AC106" s="552"/>
      <c r="AD106" s="552"/>
      <c r="AE106" s="552"/>
      <c r="AF106" s="552"/>
      <c r="AG106" s="552"/>
      <c r="AH106" s="552"/>
      <c r="AI106" s="552"/>
      <c r="AJ106" s="552"/>
      <c r="AK106" s="552"/>
      <c r="AL106" s="552"/>
      <c r="AM106" s="552"/>
      <c r="AN106" s="552"/>
    </row>
    <row r="107" spans="1:40" s="491" customFormat="1" ht="14.25" hidden="1">
      <c r="A107" s="1271"/>
      <c r="B107" s="1271"/>
      <c r="C107" s="1271"/>
      <c r="D107" s="1271"/>
      <c r="E107" s="1271">
        <v>1</v>
      </c>
      <c r="F107" s="1021"/>
      <c r="G107" s="1019"/>
      <c r="H107" s="1019"/>
      <c r="I107" s="1006"/>
      <c r="J107" s="1002"/>
      <c r="K107" s="1001"/>
      <c r="L107" s="560"/>
      <c r="M107" s="522"/>
      <c r="N107" s="548"/>
      <c r="O107" s="1374"/>
      <c r="P107" s="1375"/>
      <c r="Q107" s="1375"/>
      <c r="R107" s="1375"/>
      <c r="S107" s="1375"/>
      <c r="T107" s="1375"/>
      <c r="U107" s="1375"/>
      <c r="V107" s="1375"/>
      <c r="W107" s="1375"/>
      <c r="X107" s="1375"/>
      <c r="Y107" s="1375"/>
      <c r="Z107" s="1375"/>
      <c r="AA107" s="1376"/>
      <c r="AB107" s="1122"/>
      <c r="AC107" s="552"/>
      <c r="AD107" s="552"/>
      <c r="AE107" s="552"/>
      <c r="AF107" s="552"/>
      <c r="AG107" s="552"/>
      <c r="AH107" s="552"/>
      <c r="AI107" s="552"/>
      <c r="AJ107" s="552"/>
      <c r="AK107" s="552"/>
      <c r="AL107" s="552"/>
      <c r="AM107" s="552"/>
      <c r="AN107" s="552"/>
    </row>
    <row r="108" spans="1:40" s="491" customFormat="1" ht="33.75">
      <c r="A108" s="1271"/>
      <c r="B108" s="1271"/>
      <c r="C108" s="1271"/>
      <c r="D108" s="1271"/>
      <c r="E108" s="1271"/>
      <c r="F108" s="1271">
        <v>1</v>
      </c>
      <c r="G108" s="1019"/>
      <c r="H108" s="1019"/>
      <c r="I108" s="1321"/>
      <c r="J108" s="1002"/>
      <c r="K108" s="1001"/>
      <c r="L108" s="560" t="str">
        <f>mergeValue(A108) &amp;"."&amp; mergeValue(B108)&amp;"."&amp; mergeValue(C108)&amp;"."&amp; mergeValue(D108)&amp;"."&amp; mergeValue(F108)</f>
        <v>1.1.1.1.1</v>
      </c>
      <c r="M108" s="523" t="s">
        <v>9</v>
      </c>
      <c r="N108" s="548"/>
      <c r="O108" s="1274"/>
      <c r="P108" s="1275"/>
      <c r="Q108" s="1275"/>
      <c r="R108" s="1275"/>
      <c r="S108" s="1275"/>
      <c r="T108" s="1275"/>
      <c r="U108" s="1275"/>
      <c r="V108" s="1275"/>
      <c r="W108" s="1275"/>
      <c r="X108" s="1275"/>
      <c r="Y108" s="1275"/>
      <c r="Z108" s="1275"/>
      <c r="AA108" s="1276"/>
      <c r="AB108" s="1122" t="s">
        <v>720</v>
      </c>
      <c r="AC108" s="552"/>
      <c r="AD108" s="556" t="str">
        <f>strCheckUnique(AE108:AE112)</f>
        <v/>
      </c>
      <c r="AE108" s="552"/>
      <c r="AF108" s="556"/>
      <c r="AG108" s="552"/>
      <c r="AH108" s="552"/>
      <c r="AI108" s="552"/>
      <c r="AJ108" s="552"/>
      <c r="AK108" s="552"/>
      <c r="AL108" s="552"/>
      <c r="AM108" s="552"/>
      <c r="AN108" s="552"/>
    </row>
    <row r="109" spans="1:40" s="491" customFormat="1" ht="56.25" customHeight="1">
      <c r="A109" s="1271"/>
      <c r="B109" s="1271"/>
      <c r="C109" s="1271"/>
      <c r="D109" s="1271"/>
      <c r="E109" s="1271"/>
      <c r="F109" s="1271"/>
      <c r="G109" s="1271">
        <v>1</v>
      </c>
      <c r="H109" s="1019"/>
      <c r="I109" s="1321"/>
      <c r="J109" s="1322"/>
      <c r="K109" s="1008"/>
      <c r="L109" s="560" t="str">
        <f>mergeValue(A109) &amp;"."&amp; mergeValue(B109)&amp;"."&amp; mergeValue(C109)&amp;"."&amp; mergeValue(D109)&amp;"."&amp; mergeValue(F109)&amp;"."&amp; mergeValue(G109)</f>
        <v>1.1.1.1.1.1</v>
      </c>
      <c r="M109" s="1009"/>
      <c r="N109" s="613"/>
      <c r="O109" s="647"/>
      <c r="P109" s="647"/>
      <c r="Q109" s="530"/>
      <c r="R109" s="462"/>
      <c r="S109" s="1034"/>
      <c r="T109" s="462"/>
      <c r="U109" s="1034"/>
      <c r="V109" s="551" t="str">
        <f>W109 &amp; "-" &amp; Y109</f>
        <v>-</v>
      </c>
      <c r="W109" s="1277"/>
      <c r="X109" s="1279" t="s">
        <v>82</v>
      </c>
      <c r="Y109" s="1277"/>
      <c r="Z109" s="1279" t="s">
        <v>82</v>
      </c>
      <c r="AA109" s="505"/>
      <c r="AB109" s="1122" t="s">
        <v>738</v>
      </c>
      <c r="AC109" s="552" t="str">
        <f>strCheckDate(O109:AA109)</f>
        <v/>
      </c>
      <c r="AD109" s="556"/>
      <c r="AE109" s="556" t="str">
        <f>IF(M109="","",M109 )</f>
        <v/>
      </c>
      <c r="AF109" s="556"/>
      <c r="AG109" s="556"/>
      <c r="AH109" s="556"/>
      <c r="AI109" s="552"/>
      <c r="AJ109" s="552"/>
      <c r="AK109" s="552"/>
      <c r="AL109" s="552"/>
      <c r="AM109" s="552"/>
      <c r="AN109" s="552"/>
    </row>
    <row r="110" spans="1:40" s="491" customFormat="1" ht="14.25" hidden="1">
      <c r="A110" s="1271"/>
      <c r="B110" s="1271"/>
      <c r="C110" s="1271"/>
      <c r="D110" s="1271"/>
      <c r="E110" s="1271"/>
      <c r="F110" s="1271"/>
      <c r="G110" s="1271"/>
      <c r="H110" s="1019"/>
      <c r="I110" s="1321"/>
      <c r="J110" s="1322"/>
      <c r="K110" s="1008"/>
      <c r="L110" s="567"/>
      <c r="M110" s="613"/>
      <c r="N110" s="613"/>
      <c r="O110" s="530"/>
      <c r="P110" s="462"/>
      <c r="Q110" s="462"/>
      <c r="R110" s="462"/>
      <c r="S110" s="462"/>
      <c r="T110" s="462"/>
      <c r="U110" s="527"/>
      <c r="V110" s="551"/>
      <c r="W110" s="1278"/>
      <c r="X110" s="1279"/>
      <c r="Y110" s="1278"/>
      <c r="Z110" s="1279"/>
      <c r="AA110" s="505"/>
      <c r="AB110" s="1290"/>
      <c r="AC110" s="552"/>
      <c r="AD110" s="552"/>
      <c r="AE110" s="552"/>
      <c r="AF110" s="556">
        <f ca="1">OFFSET(AF110,-1,0)</f>
        <v>0</v>
      </c>
      <c r="AG110" s="552"/>
      <c r="AH110" s="552"/>
      <c r="AI110" s="552"/>
      <c r="AJ110" s="552"/>
      <c r="AK110" s="552"/>
      <c r="AL110" s="552"/>
      <c r="AM110" s="552"/>
      <c r="AN110" s="552"/>
    </row>
    <row r="111" spans="1:40" s="490" customFormat="1" ht="15" hidden="1" customHeight="1">
      <c r="A111" s="1271"/>
      <c r="B111" s="1271"/>
      <c r="C111" s="1271"/>
      <c r="D111" s="1271"/>
      <c r="E111" s="1271"/>
      <c r="F111" s="1271"/>
      <c r="G111" s="1271"/>
      <c r="H111" s="1019"/>
      <c r="I111" s="1321"/>
      <c r="J111" s="1322"/>
      <c r="K111" s="1010"/>
      <c r="L111" s="506"/>
      <c r="M111" s="525"/>
      <c r="N111" s="519"/>
      <c r="O111" s="513"/>
      <c r="P111" s="513"/>
      <c r="Q111" s="513"/>
      <c r="R111" s="513"/>
      <c r="S111" s="513"/>
      <c r="T111" s="513"/>
      <c r="U111" s="513"/>
      <c r="V111" s="513"/>
      <c r="W111" s="531"/>
      <c r="X111" s="532"/>
      <c r="Y111" s="531"/>
      <c r="Z111" s="519"/>
      <c r="AA111" s="528"/>
      <c r="AB111" s="1291"/>
      <c r="AC111" s="554"/>
      <c r="AD111" s="554"/>
      <c r="AE111" s="554"/>
      <c r="AF111" s="554"/>
      <c r="AG111" s="554"/>
      <c r="AH111" s="554"/>
      <c r="AI111" s="554"/>
      <c r="AJ111" s="554"/>
      <c r="AK111" s="554"/>
      <c r="AL111" s="554"/>
      <c r="AM111" s="554"/>
      <c r="AN111" s="554"/>
    </row>
    <row r="112" spans="1:40" s="490" customFormat="1" ht="15" customHeight="1">
      <c r="A112" s="1271"/>
      <c r="B112" s="1271"/>
      <c r="C112" s="1271"/>
      <c r="D112" s="1271"/>
      <c r="E112" s="1271"/>
      <c r="F112" s="1271"/>
      <c r="G112" s="1019"/>
      <c r="H112" s="1019"/>
      <c r="I112" s="1321"/>
      <c r="J112" s="1016"/>
      <c r="K112" s="1010"/>
      <c r="L112" s="506"/>
      <c r="M112" s="524" t="s">
        <v>24</v>
      </c>
      <c r="N112" s="525"/>
      <c r="O112" s="525"/>
      <c r="P112" s="525"/>
      <c r="Q112" s="525"/>
      <c r="R112" s="525"/>
      <c r="S112" s="525"/>
      <c r="T112" s="525"/>
      <c r="U112" s="525"/>
      <c r="V112" s="525"/>
      <c r="W112" s="525"/>
      <c r="X112" s="525"/>
      <c r="Y112" s="525"/>
      <c r="Z112" s="525"/>
      <c r="AA112" s="525"/>
      <c r="AB112" s="528"/>
      <c r="AC112" s="554"/>
      <c r="AD112" s="554"/>
      <c r="AE112" s="554"/>
      <c r="AF112" s="554"/>
      <c r="AG112" s="554"/>
      <c r="AH112" s="554"/>
      <c r="AI112" s="554"/>
      <c r="AJ112" s="554"/>
      <c r="AK112" s="554"/>
      <c r="AL112" s="554"/>
      <c r="AM112" s="554"/>
      <c r="AN112" s="554"/>
    </row>
    <row r="113" spans="1:40" s="490" customFormat="1" ht="15" customHeight="1">
      <c r="A113" s="1271"/>
      <c r="B113" s="1271"/>
      <c r="C113" s="1271"/>
      <c r="D113" s="1271"/>
      <c r="E113" s="1271"/>
      <c r="F113" s="1022"/>
      <c r="G113" s="1019"/>
      <c r="H113" s="1019"/>
      <c r="I113" s="1006"/>
      <c r="J113" s="1004"/>
      <c r="K113" s="1010"/>
      <c r="L113" s="506"/>
      <c r="M113" s="519" t="s">
        <v>10</v>
      </c>
      <c r="N113" s="518"/>
      <c r="O113" s="513"/>
      <c r="P113" s="513"/>
      <c r="Q113" s="513"/>
      <c r="R113" s="513"/>
      <c r="S113" s="513"/>
      <c r="T113" s="513"/>
      <c r="U113" s="513"/>
      <c r="V113" s="513"/>
      <c r="W113" s="540"/>
      <c r="X113" s="532"/>
      <c r="Y113" s="531"/>
      <c r="Z113" s="518"/>
      <c r="AA113" s="532"/>
      <c r="AB113" s="528"/>
      <c r="AC113" s="554"/>
      <c r="AD113" s="554"/>
      <c r="AE113" s="554"/>
      <c r="AF113" s="554"/>
      <c r="AG113" s="554"/>
      <c r="AH113" s="554"/>
      <c r="AI113" s="554"/>
      <c r="AJ113" s="554"/>
      <c r="AK113" s="554"/>
      <c r="AL113" s="554"/>
      <c r="AM113" s="554"/>
      <c r="AN113" s="554"/>
    </row>
    <row r="114" spans="1:40" s="490" customFormat="1" ht="14.25" hidden="1">
      <c r="A114" s="1271"/>
      <c r="B114" s="1271"/>
      <c r="C114" s="1271"/>
      <c r="D114" s="1271"/>
      <c r="E114" s="1022"/>
      <c r="F114" s="1022"/>
      <c r="G114" s="1019"/>
      <c r="H114" s="1019"/>
      <c r="I114" s="1017"/>
      <c r="J114" s="1004"/>
      <c r="K114" s="1000"/>
      <c r="L114" s="506"/>
      <c r="M114" s="519"/>
      <c r="N114" s="519"/>
      <c r="O114" s="519"/>
      <c r="P114" s="519"/>
      <c r="Q114" s="519"/>
      <c r="R114" s="519"/>
      <c r="S114" s="519"/>
      <c r="T114" s="519"/>
      <c r="U114" s="519"/>
      <c r="V114" s="519"/>
      <c r="W114" s="519"/>
      <c r="X114" s="519"/>
      <c r="Y114" s="519"/>
      <c r="Z114" s="519"/>
      <c r="AA114" s="519"/>
      <c r="AB114" s="528"/>
      <c r="AC114" s="554"/>
      <c r="AD114" s="554"/>
      <c r="AE114" s="554"/>
      <c r="AF114" s="554"/>
      <c r="AG114" s="554"/>
      <c r="AH114" s="554"/>
      <c r="AI114" s="554"/>
      <c r="AJ114" s="554"/>
      <c r="AK114" s="554"/>
      <c r="AL114" s="554"/>
      <c r="AM114" s="554"/>
      <c r="AN114" s="554"/>
    </row>
    <row r="115" spans="1:40" s="490" customFormat="1" ht="15" customHeight="1">
      <c r="A115" s="1271"/>
      <c r="B115" s="1271"/>
      <c r="C115" s="1271"/>
      <c r="D115" s="1023"/>
      <c r="E115" s="1023"/>
      <c r="F115" s="1023"/>
      <c r="G115" s="1024"/>
      <c r="H115" s="1023"/>
      <c r="I115" s="1010"/>
      <c r="J115" s="1004"/>
      <c r="K115" s="1010"/>
      <c r="L115" s="506"/>
      <c r="M115" s="518" t="s">
        <v>16</v>
      </c>
      <c r="N115" s="517"/>
      <c r="O115" s="513"/>
      <c r="P115" s="513"/>
      <c r="Q115" s="513"/>
      <c r="R115" s="513"/>
      <c r="S115" s="513"/>
      <c r="T115" s="513"/>
      <c r="U115" s="513"/>
      <c r="V115" s="513"/>
      <c r="W115" s="540"/>
      <c r="X115" s="532"/>
      <c r="Y115" s="531"/>
      <c r="Z115" s="517"/>
      <c r="AA115" s="532"/>
      <c r="AB115" s="528"/>
      <c r="AC115" s="554"/>
      <c r="AD115" s="554"/>
      <c r="AE115" s="554"/>
      <c r="AF115" s="554"/>
      <c r="AG115" s="554"/>
      <c r="AH115" s="554"/>
      <c r="AI115" s="554"/>
      <c r="AJ115" s="554"/>
      <c r="AK115" s="554"/>
      <c r="AL115" s="554"/>
      <c r="AM115" s="554"/>
      <c r="AN115" s="554"/>
    </row>
    <row r="116" spans="1:40" s="490" customFormat="1" ht="15" customHeight="1">
      <c r="A116" s="1271"/>
      <c r="B116" s="1271"/>
      <c r="C116" s="1023"/>
      <c r="D116" s="1023"/>
      <c r="E116" s="1023"/>
      <c r="F116" s="1023"/>
      <c r="G116" s="1024"/>
      <c r="H116" s="1023"/>
      <c r="I116" s="1010"/>
      <c r="J116" s="1004"/>
      <c r="K116" s="1010"/>
      <c r="L116" s="506"/>
      <c r="M116" s="517" t="s">
        <v>17</v>
      </c>
      <c r="N116" s="517"/>
      <c r="O116" s="513"/>
      <c r="P116" s="513"/>
      <c r="Q116" s="513"/>
      <c r="R116" s="513"/>
      <c r="S116" s="513"/>
      <c r="T116" s="513"/>
      <c r="U116" s="513"/>
      <c r="V116" s="513"/>
      <c r="W116" s="540"/>
      <c r="X116" s="532"/>
      <c r="Y116" s="531"/>
      <c r="Z116" s="517"/>
      <c r="AA116" s="532"/>
      <c r="AB116" s="528"/>
      <c r="AC116" s="554"/>
      <c r="AD116" s="554"/>
      <c r="AE116" s="554"/>
      <c r="AF116" s="554"/>
      <c r="AG116" s="554"/>
      <c r="AH116" s="554"/>
      <c r="AI116" s="554"/>
      <c r="AJ116" s="554"/>
      <c r="AK116" s="554"/>
      <c r="AL116" s="554"/>
      <c r="AM116" s="554"/>
      <c r="AN116" s="554"/>
    </row>
    <row r="117" spans="1:40" s="490" customFormat="1" ht="15" customHeight="1">
      <c r="A117" s="1271"/>
      <c r="B117" s="1023"/>
      <c r="C117" s="1023"/>
      <c r="D117" s="1023"/>
      <c r="E117" s="1023"/>
      <c r="F117" s="1023"/>
      <c r="G117" s="1024"/>
      <c r="H117" s="1023"/>
      <c r="I117" s="1010"/>
      <c r="J117" s="1004"/>
      <c r="K117" s="1010"/>
      <c r="L117" s="506"/>
      <c r="M117" s="526" t="s">
        <v>18</v>
      </c>
      <c r="N117" s="517"/>
      <c r="O117" s="513"/>
      <c r="P117" s="513"/>
      <c r="Q117" s="513"/>
      <c r="R117" s="513"/>
      <c r="S117" s="513"/>
      <c r="T117" s="513"/>
      <c r="U117" s="513"/>
      <c r="V117" s="513"/>
      <c r="W117" s="540"/>
      <c r="X117" s="532"/>
      <c r="Y117" s="531"/>
      <c r="Z117" s="517"/>
      <c r="AA117" s="532"/>
      <c r="AB117" s="528"/>
      <c r="AC117" s="554"/>
      <c r="AD117" s="554"/>
      <c r="AE117" s="554"/>
      <c r="AF117" s="554"/>
      <c r="AG117" s="554"/>
      <c r="AH117" s="554"/>
      <c r="AI117" s="554"/>
      <c r="AJ117" s="554"/>
      <c r="AK117" s="554"/>
      <c r="AL117" s="554"/>
      <c r="AM117" s="554"/>
      <c r="AN117" s="554"/>
    </row>
    <row r="118" spans="1:40" s="490" customFormat="1" ht="15" customHeight="1">
      <c r="A118" s="1017"/>
      <c r="B118" s="1017"/>
      <c r="C118" s="1017"/>
      <c r="D118" s="1017"/>
      <c r="E118" s="1017"/>
      <c r="F118" s="1017"/>
      <c r="G118" s="1025"/>
      <c r="H118" s="1017"/>
      <c r="I118" s="1003"/>
      <c r="J118" s="1004"/>
      <c r="K118" s="1000"/>
      <c r="L118" s="506"/>
      <c r="M118" s="533" t="s">
        <v>307</v>
      </c>
      <c r="N118" s="517"/>
      <c r="O118" s="513"/>
      <c r="P118" s="513"/>
      <c r="Q118" s="513"/>
      <c r="R118" s="513"/>
      <c r="S118" s="513"/>
      <c r="T118" s="513"/>
      <c r="U118" s="513"/>
      <c r="V118" s="513"/>
      <c r="W118" s="540"/>
      <c r="X118" s="532"/>
      <c r="Y118" s="531"/>
      <c r="Z118" s="517"/>
      <c r="AA118" s="532"/>
      <c r="AB118" s="528"/>
      <c r="AC118" s="554"/>
      <c r="AD118" s="554"/>
      <c r="AE118" s="554"/>
      <c r="AF118" s="554"/>
      <c r="AG118" s="554"/>
      <c r="AH118" s="554"/>
      <c r="AI118" s="554"/>
      <c r="AJ118" s="554"/>
      <c r="AK118" s="554"/>
      <c r="AL118" s="554"/>
      <c r="AM118" s="554"/>
      <c r="AN118" s="554"/>
    </row>
    <row r="119" spans="1:40" s="649" customFormat="1" ht="102.75" customHeight="1">
      <c r="A119" s="874"/>
      <c r="B119" s="874"/>
      <c r="C119" s="874"/>
      <c r="D119" s="874"/>
      <c r="E119" s="874"/>
      <c r="F119" s="874"/>
      <c r="G119" s="878"/>
      <c r="H119" s="879">
        <v>1</v>
      </c>
      <c r="I119" s="877"/>
      <c r="J119" s="875"/>
      <c r="K119" s="876"/>
      <c r="L119" s="686" t="str">
        <f>mergeValue(A119) &amp;"."&amp; mergeValue(B119)&amp;"."&amp; mergeValue(C119)&amp;"."&amp; mergeValue(D119)&amp;"."&amp; mergeValue(F119)&amp;"."&amp; mergeValue(G119)&amp;"."&amp; mergeValue(H119)</f>
        <v>......1</v>
      </c>
      <c r="M119" s="1011"/>
      <c r="N119" s="676"/>
      <c r="O119" s="647"/>
      <c r="P119" s="647"/>
      <c r="Q119" s="665"/>
      <c r="R119" s="675"/>
      <c r="S119" s="1034"/>
      <c r="T119" s="675"/>
      <c r="U119" s="1034"/>
      <c r="V119" s="680" t="str">
        <f>W119 &amp; "-" &amp; Y119</f>
        <v>-</v>
      </c>
      <c r="W119" s="647"/>
      <c r="X119" s="617" t="s">
        <v>83</v>
      </c>
      <c r="Y119" s="1031"/>
      <c r="Z119" s="440" t="s">
        <v>83</v>
      </c>
      <c r="AA119" s="635"/>
      <c r="AB119" s="654"/>
      <c r="AC119" s="681" t="str">
        <f>strCheckDate(O119:AA119)</f>
        <v/>
      </c>
      <c r="AD119" s="681"/>
      <c r="AE119" s="681"/>
      <c r="AF119" s="684"/>
      <c r="AG119" s="681"/>
      <c r="AH119" s="681"/>
      <c r="AI119" s="681"/>
      <c r="AJ119" s="681"/>
      <c r="AK119" s="681"/>
      <c r="AL119" s="681"/>
      <c r="AM119" s="681"/>
      <c r="AN119" s="681"/>
    </row>
    <row r="122" spans="1:40" s="34" customFormat="1" ht="17.100000000000001" customHeight="1">
      <c r="G122" s="34" t="s">
        <v>12</v>
      </c>
      <c r="I122" s="34" t="s">
        <v>67</v>
      </c>
      <c r="U122" s="151"/>
    </row>
    <row r="123" spans="1:40" ht="17.100000000000001" customHeight="1">
      <c r="T123" s="116"/>
      <c r="U123" s="40"/>
    </row>
    <row r="124" spans="1:40" s="491" customFormat="1" ht="22.5">
      <c r="A124" s="1271">
        <v>1</v>
      </c>
      <c r="B124" s="886"/>
      <c r="C124" s="886"/>
      <c r="D124" s="886"/>
      <c r="E124" s="887"/>
      <c r="F124" s="888"/>
      <c r="G124" s="888"/>
      <c r="H124" s="888"/>
      <c r="I124" s="889"/>
      <c r="J124" s="884"/>
      <c r="K124" s="891"/>
      <c r="L124" s="560">
        <f>mergeValue(A124)</f>
        <v>1</v>
      </c>
      <c r="M124" s="608" t="s">
        <v>19</v>
      </c>
      <c r="N124" s="547"/>
      <c r="O124" s="1314"/>
      <c r="P124" s="1314"/>
      <c r="Q124" s="1314"/>
      <c r="R124" s="1314"/>
      <c r="S124" s="1314"/>
      <c r="T124" s="1314"/>
      <c r="U124" s="1314"/>
      <c r="V124" s="1314"/>
      <c r="W124" s="1122" t="s">
        <v>718</v>
      </c>
      <c r="X124" s="552"/>
      <c r="Y124" s="552"/>
      <c r="Z124" s="552"/>
      <c r="AA124" s="552"/>
      <c r="AB124" s="552"/>
      <c r="AC124" s="552"/>
      <c r="AD124" s="552"/>
      <c r="AE124" s="552"/>
      <c r="AF124" s="552"/>
      <c r="AG124" s="552"/>
      <c r="AH124" s="552"/>
    </row>
    <row r="125" spans="1:40" s="491" customFormat="1" ht="22.5">
      <c r="A125" s="1271"/>
      <c r="B125" s="1271">
        <v>1</v>
      </c>
      <c r="C125" s="886"/>
      <c r="D125" s="886"/>
      <c r="E125" s="888"/>
      <c r="F125" s="888"/>
      <c r="G125" s="888"/>
      <c r="H125" s="888"/>
      <c r="I125" s="883"/>
      <c r="J125" s="882"/>
      <c r="K125" s="885"/>
      <c r="L125" s="560" t="str">
        <f>mergeValue(A125) &amp;"."&amp; mergeValue(B125)</f>
        <v>1.1</v>
      </c>
      <c r="M125" s="514" t="s">
        <v>15</v>
      </c>
      <c r="N125" s="547"/>
      <c r="O125" s="1314"/>
      <c r="P125" s="1314"/>
      <c r="Q125" s="1314"/>
      <c r="R125" s="1314"/>
      <c r="S125" s="1314"/>
      <c r="T125" s="1314"/>
      <c r="U125" s="1314"/>
      <c r="V125" s="1314"/>
      <c r="W125" s="1122" t="s">
        <v>459</v>
      </c>
      <c r="X125" s="552"/>
      <c r="Y125" s="552"/>
      <c r="Z125" s="552"/>
      <c r="AA125" s="552"/>
      <c r="AB125" s="552"/>
      <c r="AC125" s="552"/>
      <c r="AD125" s="552"/>
      <c r="AE125" s="552"/>
      <c r="AF125" s="552"/>
      <c r="AG125" s="552"/>
      <c r="AH125" s="552"/>
    </row>
    <row r="126" spans="1:40" s="491" customFormat="1" ht="22.5">
      <c r="A126" s="1271"/>
      <c r="B126" s="1271"/>
      <c r="C126" s="1271">
        <v>1</v>
      </c>
      <c r="D126" s="886"/>
      <c r="E126" s="888"/>
      <c r="F126" s="888"/>
      <c r="G126" s="888"/>
      <c r="H126" s="888"/>
      <c r="I126" s="890"/>
      <c r="J126" s="882"/>
      <c r="K126" s="885"/>
      <c r="L126" s="560" t="str">
        <f>mergeValue(A126) &amp;"."&amp; mergeValue(B126)&amp;"."&amp; mergeValue(C126)</f>
        <v>1.1.1</v>
      </c>
      <c r="M126" s="515" t="s">
        <v>7</v>
      </c>
      <c r="N126" s="547"/>
      <c r="O126" s="1314"/>
      <c r="P126" s="1314"/>
      <c r="Q126" s="1314"/>
      <c r="R126" s="1314"/>
      <c r="S126" s="1314"/>
      <c r="T126" s="1314"/>
      <c r="U126" s="1314"/>
      <c r="V126" s="1314"/>
      <c r="W126" s="1122" t="s">
        <v>600</v>
      </c>
      <c r="X126" s="552"/>
      <c r="Y126" s="552"/>
      <c r="Z126" s="552"/>
      <c r="AA126" s="552"/>
      <c r="AB126" s="552"/>
      <c r="AC126" s="552"/>
      <c r="AD126" s="552"/>
      <c r="AE126" s="552"/>
      <c r="AF126" s="552"/>
      <c r="AG126" s="552"/>
      <c r="AH126" s="552"/>
    </row>
    <row r="127" spans="1:40" s="491" customFormat="1" ht="22.5">
      <c r="A127" s="1271"/>
      <c r="B127" s="1271"/>
      <c r="C127" s="1271"/>
      <c r="D127" s="1271">
        <v>1</v>
      </c>
      <c r="E127" s="888"/>
      <c r="F127" s="888"/>
      <c r="G127" s="888"/>
      <c r="H127" s="888"/>
      <c r="I127" s="890"/>
      <c r="J127" s="882"/>
      <c r="K127" s="885"/>
      <c r="L127" s="560" t="str">
        <f>mergeValue(A127) &amp;"."&amp; mergeValue(B127)&amp;"."&amp; mergeValue(C127)&amp;"."&amp; mergeValue(D127)</f>
        <v>1.1.1.1</v>
      </c>
      <c r="M127" s="516" t="s">
        <v>21</v>
      </c>
      <c r="N127" s="547"/>
      <c r="O127" s="1314"/>
      <c r="P127" s="1314"/>
      <c r="Q127" s="1314"/>
      <c r="R127" s="1314"/>
      <c r="S127" s="1314"/>
      <c r="T127" s="1314"/>
      <c r="U127" s="1314"/>
      <c r="V127" s="1314"/>
      <c r="W127" s="1122" t="s">
        <v>601</v>
      </c>
      <c r="X127" s="552"/>
      <c r="Y127" s="552"/>
      <c r="Z127" s="552"/>
      <c r="AA127" s="552"/>
      <c r="AB127" s="552"/>
      <c r="AC127" s="552"/>
      <c r="AD127" s="552"/>
      <c r="AE127" s="552"/>
      <c r="AF127" s="552"/>
      <c r="AG127" s="552"/>
      <c r="AH127" s="552"/>
    </row>
    <row r="128" spans="1:40" s="491" customFormat="1" ht="11.25" hidden="1" customHeight="1">
      <c r="A128" s="1271"/>
      <c r="B128" s="1271"/>
      <c r="C128" s="1271"/>
      <c r="D128" s="1271"/>
      <c r="E128" s="1271">
        <v>1</v>
      </c>
      <c r="F128" s="888"/>
      <c r="G128" s="888"/>
      <c r="H128" s="886">
        <v>1</v>
      </c>
      <c r="I128" s="1271">
        <v>1</v>
      </c>
      <c r="J128" s="888"/>
      <c r="K128" s="893"/>
      <c r="L128" s="560"/>
      <c r="M128" s="522"/>
      <c r="N128" s="548"/>
      <c r="O128" s="598"/>
      <c r="P128" s="598"/>
      <c r="Q128" s="598"/>
      <c r="R128" s="598"/>
      <c r="S128" s="598"/>
      <c r="T128" s="598"/>
      <c r="U128" s="598"/>
      <c r="V128" s="476"/>
      <c r="W128" s="1083"/>
      <c r="X128" s="552"/>
      <c r="Y128" s="552"/>
      <c r="Z128" s="552"/>
      <c r="AA128" s="552"/>
      <c r="AB128" s="552"/>
      <c r="AC128" s="552"/>
      <c r="AD128" s="552"/>
      <c r="AE128" s="552"/>
      <c r="AF128" s="552"/>
      <c r="AG128" s="552"/>
      <c r="AH128" s="552"/>
    </row>
    <row r="129" spans="1:34" s="491" customFormat="1" ht="33.75">
      <c r="A129" s="1271"/>
      <c r="B129" s="1271"/>
      <c r="C129" s="1271"/>
      <c r="D129" s="1271"/>
      <c r="E129" s="1271"/>
      <c r="F129" s="1271">
        <v>1</v>
      </c>
      <c r="G129" s="886"/>
      <c r="H129" s="886"/>
      <c r="I129" s="1271"/>
      <c r="J129" s="1271">
        <v>1</v>
      </c>
      <c r="K129" s="894"/>
      <c r="L129" s="560" t="str">
        <f>mergeValue(A129) &amp;"."&amp; mergeValue(B129)&amp;"."&amp; mergeValue(C129)&amp;"."&amp; mergeValue(D129)&amp;"."&amp;  mergeValue(F129)</f>
        <v>1.1.1.1.1</v>
      </c>
      <c r="M129" s="523" t="s">
        <v>9</v>
      </c>
      <c r="N129" s="548"/>
      <c r="O129" s="1273"/>
      <c r="P129" s="1273"/>
      <c r="Q129" s="1273"/>
      <c r="R129" s="1273"/>
      <c r="S129" s="1273"/>
      <c r="T129" s="1273"/>
      <c r="U129" s="1273"/>
      <c r="V129" s="1273"/>
      <c r="W129" s="1122" t="s">
        <v>720</v>
      </c>
      <c r="X129" s="552"/>
      <c r="Y129" s="556" t="str">
        <f>strCheckUnique(Z129:Z132)</f>
        <v/>
      </c>
      <c r="Z129" s="552"/>
      <c r="AA129" s="556"/>
      <c r="AB129" s="552"/>
      <c r="AC129" s="552"/>
      <c r="AD129" s="552"/>
      <c r="AE129" s="552"/>
      <c r="AF129" s="552"/>
      <c r="AG129" s="552"/>
      <c r="AH129" s="552"/>
    </row>
    <row r="130" spans="1:34" s="491" customFormat="1" ht="99" customHeight="1">
      <c r="A130" s="1271"/>
      <c r="B130" s="1271"/>
      <c r="C130" s="1271"/>
      <c r="D130" s="1271"/>
      <c r="E130" s="1271"/>
      <c r="F130" s="1271"/>
      <c r="G130" s="886">
        <v>1</v>
      </c>
      <c r="H130" s="886"/>
      <c r="I130" s="1271"/>
      <c r="J130" s="1271"/>
      <c r="K130" s="894">
        <v>1</v>
      </c>
      <c r="L130" s="560" t="str">
        <f>mergeValue(A130) &amp;"."&amp; mergeValue(B130)&amp;"."&amp; mergeValue(C130)&amp;"."&amp; mergeValue(D130)&amp;"."&amp; mergeValue(F130)&amp;"."&amp; mergeValue(G130)</f>
        <v>1.1.1.1.1.1</v>
      </c>
      <c r="M130" s="1009"/>
      <c r="N130" s="553"/>
      <c r="O130" s="530"/>
      <c r="P130" s="530"/>
      <c r="Q130" s="1033"/>
      <c r="R130" s="1277"/>
      <c r="S130" s="1279" t="s">
        <v>82</v>
      </c>
      <c r="T130" s="1277"/>
      <c r="U130" s="1279" t="s">
        <v>83</v>
      </c>
      <c r="V130" s="545"/>
      <c r="W130" s="1289" t="s">
        <v>733</v>
      </c>
      <c r="X130" s="552" t="str">
        <f>strCheckDate(O131:V131)</f>
        <v/>
      </c>
      <c r="Y130" s="556"/>
      <c r="Z130" s="556" t="str">
        <f>IF(M130="","",M130 )</f>
        <v/>
      </c>
      <c r="AA130" s="556"/>
      <c r="AB130" s="556"/>
      <c r="AC130" s="556"/>
      <c r="AD130" s="552"/>
      <c r="AE130" s="552"/>
      <c r="AF130" s="552"/>
      <c r="AG130" s="552"/>
      <c r="AH130" s="552"/>
    </row>
    <row r="131" spans="1:34" s="491" customFormat="1" ht="0.2" customHeight="1">
      <c r="A131" s="1271"/>
      <c r="B131" s="1271"/>
      <c r="C131" s="1271"/>
      <c r="D131" s="1271"/>
      <c r="E131" s="1271"/>
      <c r="F131" s="1271"/>
      <c r="G131" s="886"/>
      <c r="H131" s="886"/>
      <c r="I131" s="1271"/>
      <c r="J131" s="1271"/>
      <c r="K131" s="894"/>
      <c r="L131" s="567"/>
      <c r="M131" s="613"/>
      <c r="N131" s="553"/>
      <c r="O131" s="530"/>
      <c r="P131" s="530"/>
      <c r="Q131" s="551" t="str">
        <f>R130 &amp; "-" &amp; T130</f>
        <v>-</v>
      </c>
      <c r="R131" s="1278"/>
      <c r="S131" s="1279"/>
      <c r="T131" s="1278"/>
      <c r="U131" s="1279"/>
      <c r="V131" s="545"/>
      <c r="W131" s="1290"/>
      <c r="X131" s="552"/>
      <c r="Y131" s="552"/>
      <c r="Z131" s="552"/>
      <c r="AA131" s="552"/>
      <c r="AB131" s="552"/>
      <c r="AC131" s="552"/>
      <c r="AD131" s="552"/>
      <c r="AE131" s="552"/>
      <c r="AF131" s="552"/>
      <c r="AG131" s="552"/>
      <c r="AH131" s="552"/>
    </row>
    <row r="132" spans="1:34" s="490" customFormat="1" ht="15" customHeight="1">
      <c r="A132" s="1271"/>
      <c r="B132" s="1271"/>
      <c r="C132" s="1271"/>
      <c r="D132" s="1271"/>
      <c r="E132" s="1271"/>
      <c r="F132" s="1271"/>
      <c r="G132" s="888"/>
      <c r="H132" s="886"/>
      <c r="I132" s="1271"/>
      <c r="J132" s="1271"/>
      <c r="K132" s="893"/>
      <c r="L132" s="506"/>
      <c r="M132" s="524" t="s">
        <v>24</v>
      </c>
      <c r="N132" s="519"/>
      <c r="O132" s="513"/>
      <c r="P132" s="513"/>
      <c r="Q132" s="513"/>
      <c r="R132" s="540"/>
      <c r="S132" s="532"/>
      <c r="T132" s="531"/>
      <c r="U132" s="519"/>
      <c r="V132" s="528"/>
      <c r="W132" s="1291"/>
      <c r="X132" s="554"/>
      <c r="Y132" s="554"/>
      <c r="Z132" s="554"/>
      <c r="AA132" s="554"/>
      <c r="AB132" s="554"/>
      <c r="AC132" s="554"/>
      <c r="AD132" s="554"/>
      <c r="AE132" s="554"/>
      <c r="AF132" s="554"/>
      <c r="AG132" s="554"/>
      <c r="AH132" s="554"/>
    </row>
    <row r="133" spans="1:34" s="490" customFormat="1" ht="15" customHeight="1">
      <c r="A133" s="1271"/>
      <c r="B133" s="1271"/>
      <c r="C133" s="1271"/>
      <c r="D133" s="1271"/>
      <c r="E133" s="1271"/>
      <c r="F133" s="888"/>
      <c r="G133" s="888"/>
      <c r="H133" s="886"/>
      <c r="I133" s="1271"/>
      <c r="J133" s="888"/>
      <c r="K133" s="893"/>
      <c r="L133" s="506"/>
      <c r="M133" s="519" t="s">
        <v>10</v>
      </c>
      <c r="N133" s="518"/>
      <c r="O133" s="513"/>
      <c r="P133" s="513"/>
      <c r="Q133" s="513"/>
      <c r="R133" s="540"/>
      <c r="S133" s="532"/>
      <c r="T133" s="531"/>
      <c r="U133" s="518"/>
      <c r="V133" s="532"/>
      <c r="W133" s="528"/>
      <c r="X133" s="554"/>
      <c r="Y133" s="554"/>
      <c r="Z133" s="554"/>
      <c r="AA133" s="554"/>
      <c r="AB133" s="554"/>
      <c r="AC133" s="554"/>
      <c r="AD133" s="554"/>
      <c r="AE133" s="554"/>
      <c r="AF133" s="554"/>
      <c r="AG133" s="554"/>
      <c r="AH133" s="554"/>
    </row>
    <row r="134" spans="1:34" s="490" customFormat="1" ht="0.2" customHeight="1">
      <c r="A134" s="1271"/>
      <c r="B134" s="1271"/>
      <c r="C134" s="1271"/>
      <c r="D134" s="1271"/>
      <c r="E134" s="892"/>
      <c r="F134" s="888"/>
      <c r="G134" s="888"/>
      <c r="H134" s="888"/>
      <c r="I134" s="884"/>
      <c r="J134" s="881"/>
      <c r="K134" s="891"/>
      <c r="L134" s="506"/>
      <c r="M134" s="519"/>
      <c r="N134" s="517"/>
      <c r="O134" s="513"/>
      <c r="P134" s="513"/>
      <c r="Q134" s="513"/>
      <c r="R134" s="540"/>
      <c r="S134" s="532"/>
      <c r="T134" s="531"/>
      <c r="U134" s="517"/>
      <c r="V134" s="532"/>
      <c r="W134" s="528"/>
      <c r="X134" s="554"/>
      <c r="Y134" s="554"/>
      <c r="Z134" s="554"/>
      <c r="AA134" s="554"/>
      <c r="AB134" s="554"/>
      <c r="AC134" s="554"/>
      <c r="AD134" s="554"/>
      <c r="AE134" s="554"/>
      <c r="AF134" s="554"/>
      <c r="AG134" s="554"/>
      <c r="AH134" s="554"/>
    </row>
    <row r="135" spans="1:34" s="490" customFormat="1" ht="15" customHeight="1">
      <c r="A135" s="1271"/>
      <c r="B135" s="1271"/>
      <c r="C135" s="1271"/>
      <c r="D135" s="892"/>
      <c r="E135" s="892"/>
      <c r="F135" s="888"/>
      <c r="G135" s="888"/>
      <c r="H135" s="888"/>
      <c r="I135" s="884"/>
      <c r="J135" s="881"/>
      <c r="K135" s="891"/>
      <c r="L135" s="506"/>
      <c r="M135" s="518" t="s">
        <v>16</v>
      </c>
      <c r="N135" s="517"/>
      <c r="O135" s="513"/>
      <c r="P135" s="513"/>
      <c r="Q135" s="513"/>
      <c r="R135" s="540"/>
      <c r="S135" s="532"/>
      <c r="T135" s="531"/>
      <c r="U135" s="517"/>
      <c r="V135" s="532"/>
      <c r="W135" s="528"/>
      <c r="X135" s="554"/>
      <c r="Y135" s="554"/>
      <c r="Z135" s="554"/>
      <c r="AA135" s="554"/>
      <c r="AB135" s="554"/>
      <c r="AC135" s="554"/>
      <c r="AD135" s="554"/>
      <c r="AE135" s="554"/>
      <c r="AF135" s="554"/>
      <c r="AG135" s="554"/>
      <c r="AH135" s="554"/>
    </row>
    <row r="136" spans="1:34" s="490" customFormat="1" ht="15" customHeight="1">
      <c r="A136" s="1271"/>
      <c r="B136" s="1271"/>
      <c r="C136" s="892"/>
      <c r="D136" s="892"/>
      <c r="E136" s="892"/>
      <c r="F136" s="892"/>
      <c r="G136" s="897"/>
      <c r="H136" s="884"/>
      <c r="I136" s="895"/>
      <c r="J136" s="881"/>
      <c r="K136" s="896"/>
      <c r="L136" s="506"/>
      <c r="M136" s="517" t="s">
        <v>17</v>
      </c>
      <c r="N136" s="517"/>
      <c r="O136" s="513"/>
      <c r="P136" s="513"/>
      <c r="Q136" s="513"/>
      <c r="R136" s="540"/>
      <c r="S136" s="532"/>
      <c r="T136" s="531"/>
      <c r="U136" s="517"/>
      <c r="V136" s="532"/>
      <c r="W136" s="528"/>
      <c r="X136" s="554"/>
      <c r="Y136" s="554"/>
      <c r="Z136" s="554"/>
      <c r="AA136" s="554"/>
      <c r="AB136" s="554"/>
      <c r="AC136" s="554"/>
      <c r="AD136" s="554"/>
      <c r="AE136" s="554"/>
      <c r="AF136" s="554"/>
      <c r="AG136" s="554"/>
      <c r="AH136" s="554"/>
    </row>
    <row r="137" spans="1:34" s="490" customFormat="1" ht="15" customHeight="1">
      <c r="A137" s="1271"/>
      <c r="B137" s="892"/>
      <c r="C137" s="892"/>
      <c r="D137" s="892"/>
      <c r="E137" s="892"/>
      <c r="F137" s="892"/>
      <c r="G137" s="897"/>
      <c r="H137" s="884"/>
      <c r="I137" s="884"/>
      <c r="J137" s="881"/>
      <c r="K137" s="891"/>
      <c r="L137" s="506"/>
      <c r="M137" s="526" t="s">
        <v>18</v>
      </c>
      <c r="N137" s="517"/>
      <c r="O137" s="513"/>
      <c r="P137" s="513"/>
      <c r="Q137" s="513"/>
      <c r="R137" s="540"/>
      <c r="S137" s="532"/>
      <c r="T137" s="531"/>
      <c r="U137" s="517"/>
      <c r="V137" s="532"/>
      <c r="W137" s="528"/>
      <c r="X137" s="554"/>
      <c r="Y137" s="554"/>
      <c r="Z137" s="554"/>
      <c r="AA137" s="554"/>
      <c r="AB137" s="554"/>
      <c r="AC137" s="554"/>
      <c r="AD137" s="554"/>
      <c r="AE137" s="554"/>
      <c r="AF137" s="554"/>
      <c r="AG137" s="554"/>
      <c r="AH137" s="554"/>
    </row>
    <row r="138" spans="1:34" s="490" customFormat="1" ht="15" customHeight="1">
      <c r="A138" s="880"/>
      <c r="B138" s="880"/>
      <c r="C138" s="880"/>
      <c r="D138" s="880"/>
      <c r="E138" s="880"/>
      <c r="F138" s="880"/>
      <c r="G138" s="880"/>
      <c r="H138" s="880"/>
      <c r="I138" s="880"/>
      <c r="J138" s="880"/>
      <c r="K138" s="880"/>
      <c r="L138" s="461"/>
      <c r="M138" s="533" t="s">
        <v>307</v>
      </c>
      <c r="N138" s="517"/>
      <c r="O138" s="513"/>
      <c r="P138" s="513"/>
      <c r="Q138" s="513"/>
      <c r="R138" s="540"/>
      <c r="S138" s="532"/>
      <c r="T138" s="531"/>
      <c r="U138" s="517"/>
      <c r="V138" s="532"/>
      <c r="W138" s="528"/>
      <c r="X138" s="554"/>
      <c r="Y138" s="554"/>
      <c r="Z138" s="554"/>
      <c r="AA138" s="554"/>
      <c r="AB138" s="554"/>
      <c r="AC138" s="554"/>
      <c r="AD138" s="554"/>
      <c r="AE138" s="554"/>
      <c r="AF138" s="554"/>
      <c r="AG138" s="554"/>
      <c r="AH138" s="554"/>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8"/>
      <c r="Y140" s="208"/>
      <c r="Z140" s="208"/>
      <c r="AA140" s="208"/>
      <c r="AB140" s="208"/>
      <c r="AC140" s="208"/>
      <c r="AD140" s="208"/>
      <c r="AE140" s="208"/>
      <c r="AF140" s="208"/>
      <c r="AG140" s="208"/>
      <c r="AH140" s="208"/>
    </row>
    <row r="141" spans="1:34" ht="17.100000000000001" customHeight="1">
      <c r="T141" s="116"/>
      <c r="U141" s="40"/>
      <c r="X141" s="196"/>
      <c r="Y141" s="196"/>
      <c r="Z141" s="196"/>
      <c r="AA141" s="196"/>
      <c r="AB141" s="196"/>
      <c r="AC141" s="196"/>
      <c r="AD141" s="196"/>
      <c r="AE141" s="196"/>
      <c r="AF141" s="196"/>
      <c r="AG141" s="196"/>
      <c r="AH141" s="196"/>
    </row>
    <row r="142" spans="1:34" s="491" customFormat="1" ht="22.5">
      <c r="A142" s="1271">
        <v>1</v>
      </c>
      <c r="B142" s="904"/>
      <c r="C142" s="904"/>
      <c r="D142" s="904"/>
      <c r="E142" s="905"/>
      <c r="F142" s="906"/>
      <c r="G142" s="906"/>
      <c r="H142" s="906"/>
      <c r="I142" s="907"/>
      <c r="J142" s="902"/>
      <c r="K142" s="909"/>
      <c r="L142" s="560">
        <f>mergeValue(A142)</f>
        <v>1</v>
      </c>
      <c r="M142" s="608" t="s">
        <v>19</v>
      </c>
      <c r="N142" s="547"/>
      <c r="O142" s="1314"/>
      <c r="P142" s="1314"/>
      <c r="Q142" s="1314"/>
      <c r="R142" s="1314"/>
      <c r="S142" s="1314"/>
      <c r="T142" s="1314"/>
      <c r="U142" s="1314"/>
      <c r="V142" s="1314"/>
      <c r="W142" s="1122" t="s">
        <v>718</v>
      </c>
      <c r="X142" s="552"/>
      <c r="Y142" s="552"/>
      <c r="Z142" s="552"/>
      <c r="AA142" s="552"/>
      <c r="AB142" s="552"/>
      <c r="AC142" s="552"/>
      <c r="AD142" s="552"/>
      <c r="AE142" s="552"/>
      <c r="AF142" s="552"/>
      <c r="AG142" s="552"/>
      <c r="AH142" s="552"/>
    </row>
    <row r="143" spans="1:34" s="491" customFormat="1" ht="22.5">
      <c r="A143" s="1271"/>
      <c r="B143" s="1271">
        <v>1</v>
      </c>
      <c r="C143" s="904"/>
      <c r="D143" s="904"/>
      <c r="E143" s="906"/>
      <c r="F143" s="906"/>
      <c r="G143" s="906"/>
      <c r="H143" s="906"/>
      <c r="I143" s="901"/>
      <c r="J143" s="900"/>
      <c r="K143" s="903"/>
      <c r="L143" s="560" t="str">
        <f>mergeValue(A143) &amp;"."&amp; mergeValue(B143)</f>
        <v>1.1</v>
      </c>
      <c r="M143" s="514" t="s">
        <v>15</v>
      </c>
      <c r="N143" s="547"/>
      <c r="O143" s="1314"/>
      <c r="P143" s="1314"/>
      <c r="Q143" s="1314"/>
      <c r="R143" s="1314"/>
      <c r="S143" s="1314"/>
      <c r="T143" s="1314"/>
      <c r="U143" s="1314"/>
      <c r="V143" s="1314"/>
      <c r="W143" s="1122" t="s">
        <v>459</v>
      </c>
      <c r="X143" s="552"/>
      <c r="Y143" s="552"/>
      <c r="Z143" s="552"/>
      <c r="AA143" s="552"/>
      <c r="AB143" s="552"/>
      <c r="AC143" s="552"/>
      <c r="AD143" s="552"/>
      <c r="AE143" s="552"/>
      <c r="AF143" s="552"/>
      <c r="AG143" s="552"/>
      <c r="AH143" s="552"/>
    </row>
    <row r="144" spans="1:34" s="491" customFormat="1" ht="22.5">
      <c r="A144" s="1271"/>
      <c r="B144" s="1271"/>
      <c r="C144" s="1271">
        <v>1</v>
      </c>
      <c r="D144" s="904"/>
      <c r="E144" s="906"/>
      <c r="F144" s="906"/>
      <c r="G144" s="906"/>
      <c r="H144" s="906"/>
      <c r="I144" s="908"/>
      <c r="J144" s="900"/>
      <c r="K144" s="903"/>
      <c r="L144" s="560" t="str">
        <f>mergeValue(A144) &amp;"."&amp; mergeValue(B144)&amp;"."&amp; mergeValue(C144)</f>
        <v>1.1.1</v>
      </c>
      <c r="M144" s="515" t="s">
        <v>7</v>
      </c>
      <c r="N144" s="547"/>
      <c r="O144" s="1314"/>
      <c r="P144" s="1314"/>
      <c r="Q144" s="1314"/>
      <c r="R144" s="1314"/>
      <c r="S144" s="1314"/>
      <c r="T144" s="1314"/>
      <c r="U144" s="1314"/>
      <c r="V144" s="1314"/>
      <c r="W144" s="1122" t="s">
        <v>600</v>
      </c>
      <c r="X144" s="552"/>
      <c r="Y144" s="552"/>
      <c r="Z144" s="552"/>
      <c r="AA144" s="552"/>
      <c r="AB144" s="552"/>
      <c r="AC144" s="552"/>
      <c r="AD144" s="552"/>
      <c r="AE144" s="552"/>
      <c r="AF144" s="552"/>
      <c r="AG144" s="552"/>
      <c r="AH144" s="552"/>
    </row>
    <row r="145" spans="1:35" s="491" customFormat="1" ht="22.5">
      <c r="A145" s="1271"/>
      <c r="B145" s="1271"/>
      <c r="C145" s="1271"/>
      <c r="D145" s="1271">
        <v>1</v>
      </c>
      <c r="E145" s="906"/>
      <c r="F145" s="906"/>
      <c r="G145" s="906"/>
      <c r="H145" s="906"/>
      <c r="I145" s="908"/>
      <c r="J145" s="900"/>
      <c r="K145" s="903"/>
      <c r="L145" s="560" t="str">
        <f>mergeValue(A145) &amp;"."&amp; mergeValue(B145)&amp;"."&amp; mergeValue(C145)&amp;"."&amp; mergeValue(D145)</f>
        <v>1.1.1.1</v>
      </c>
      <c r="M145" s="516" t="s">
        <v>21</v>
      </c>
      <c r="N145" s="547"/>
      <c r="O145" s="1314"/>
      <c r="P145" s="1314"/>
      <c r="Q145" s="1314"/>
      <c r="R145" s="1314"/>
      <c r="S145" s="1314"/>
      <c r="T145" s="1314"/>
      <c r="U145" s="1314"/>
      <c r="V145" s="1314"/>
      <c r="W145" s="1122" t="s">
        <v>601</v>
      </c>
      <c r="X145" s="552"/>
      <c r="Y145" s="552"/>
      <c r="Z145" s="552"/>
      <c r="AA145" s="552"/>
      <c r="AB145" s="552"/>
      <c r="AC145" s="552"/>
      <c r="AD145" s="552"/>
      <c r="AE145" s="552"/>
      <c r="AF145" s="552"/>
      <c r="AG145" s="552"/>
      <c r="AH145" s="552"/>
    </row>
    <row r="146" spans="1:35" s="491" customFormat="1" ht="11.25" hidden="1" customHeight="1">
      <c r="A146" s="1271"/>
      <c r="B146" s="1271"/>
      <c r="C146" s="1271"/>
      <c r="D146" s="1271"/>
      <c r="E146" s="1271">
        <v>1</v>
      </c>
      <c r="F146" s="906"/>
      <c r="G146" s="906"/>
      <c r="H146" s="904">
        <v>1</v>
      </c>
      <c r="I146" s="1271">
        <v>1</v>
      </c>
      <c r="J146" s="906"/>
      <c r="K146" s="911"/>
      <c r="L146" s="560"/>
      <c r="M146" s="522"/>
      <c r="N146" s="548"/>
      <c r="O146" s="598"/>
      <c r="P146" s="598"/>
      <c r="Q146" s="598"/>
      <c r="R146" s="598"/>
      <c r="S146" s="598"/>
      <c r="T146" s="598"/>
      <c r="U146" s="598"/>
      <c r="V146" s="476"/>
      <c r="W146" s="1083"/>
      <c r="X146" s="552"/>
      <c r="Y146" s="552"/>
      <c r="Z146" s="552"/>
      <c r="AA146" s="552"/>
      <c r="AB146" s="552"/>
      <c r="AC146" s="552"/>
      <c r="AD146" s="552"/>
      <c r="AE146" s="552"/>
      <c r="AF146" s="552"/>
      <c r="AG146" s="552"/>
      <c r="AH146" s="552"/>
    </row>
    <row r="147" spans="1:35" s="491" customFormat="1" ht="33.75">
      <c r="A147" s="1271"/>
      <c r="B147" s="1271"/>
      <c r="C147" s="1271"/>
      <c r="D147" s="1271"/>
      <c r="E147" s="1271"/>
      <c r="F147" s="1271">
        <v>1</v>
      </c>
      <c r="G147" s="904"/>
      <c r="H147" s="904"/>
      <c r="I147" s="1271"/>
      <c r="J147" s="1271">
        <v>1</v>
      </c>
      <c r="K147" s="912"/>
      <c r="L147" s="560" t="str">
        <f>mergeValue(A147) &amp;"."&amp; mergeValue(B147)&amp;"."&amp; mergeValue(C147)&amp;"."&amp; mergeValue(D147)&amp;"."&amp;  mergeValue(F147)</f>
        <v>1.1.1.1.1</v>
      </c>
      <c r="M147" s="523" t="s">
        <v>9</v>
      </c>
      <c r="N147" s="548"/>
      <c r="O147" s="1273"/>
      <c r="P147" s="1273"/>
      <c r="Q147" s="1273"/>
      <c r="R147" s="1273"/>
      <c r="S147" s="1273"/>
      <c r="T147" s="1273"/>
      <c r="U147" s="1273"/>
      <c r="V147" s="1273"/>
      <c r="W147" s="1122" t="s">
        <v>720</v>
      </c>
      <c r="X147" s="552"/>
      <c r="Y147" s="556" t="str">
        <f>strCheckUnique(Z147:Z150)</f>
        <v/>
      </c>
      <c r="Z147" s="552"/>
      <c r="AA147" s="556"/>
      <c r="AB147" s="552"/>
      <c r="AC147" s="552"/>
      <c r="AD147" s="552"/>
      <c r="AE147" s="552"/>
      <c r="AF147" s="552"/>
      <c r="AG147" s="552"/>
      <c r="AH147" s="552"/>
    </row>
    <row r="148" spans="1:35" s="491" customFormat="1" ht="99" customHeight="1">
      <c r="A148" s="1271"/>
      <c r="B148" s="1271"/>
      <c r="C148" s="1271"/>
      <c r="D148" s="1271"/>
      <c r="E148" s="1271"/>
      <c r="F148" s="1271"/>
      <c r="G148" s="904">
        <v>1</v>
      </c>
      <c r="H148" s="904"/>
      <c r="I148" s="1271"/>
      <c r="J148" s="1271"/>
      <c r="K148" s="912">
        <v>1</v>
      </c>
      <c r="L148" s="560" t="str">
        <f>mergeValue(A148) &amp;"."&amp; mergeValue(B148)&amp;"."&amp; mergeValue(C148)&amp;"."&amp; mergeValue(D148)&amp;"."&amp; mergeValue(F148)&amp;"."&amp; mergeValue(G148)</f>
        <v>1.1.1.1.1.1</v>
      </c>
      <c r="M148" s="1009"/>
      <c r="N148" s="553"/>
      <c r="O148" s="530"/>
      <c r="P148" s="530"/>
      <c r="Q148" s="1033"/>
      <c r="R148" s="1277"/>
      <c r="S148" s="1279" t="s">
        <v>82</v>
      </c>
      <c r="T148" s="1277"/>
      <c r="U148" s="1279" t="s">
        <v>83</v>
      </c>
      <c r="V148" s="545"/>
      <c r="W148" s="1289" t="s">
        <v>733</v>
      </c>
      <c r="X148" s="552" t="str">
        <f>strCheckDate(O149:V149)</f>
        <v/>
      </c>
      <c r="Y148" s="556"/>
      <c r="Z148" s="556" t="str">
        <f>IF(M148="","",M148 )</f>
        <v/>
      </c>
      <c r="AA148" s="556"/>
      <c r="AB148" s="556"/>
      <c r="AC148" s="556"/>
      <c r="AD148" s="552"/>
      <c r="AE148" s="552"/>
      <c r="AF148" s="552"/>
      <c r="AG148" s="552"/>
      <c r="AH148" s="552"/>
    </row>
    <row r="149" spans="1:35" s="491" customFormat="1" ht="0.2" customHeight="1">
      <c r="A149" s="1271"/>
      <c r="B149" s="1271"/>
      <c r="C149" s="1271"/>
      <c r="D149" s="1271"/>
      <c r="E149" s="1271"/>
      <c r="F149" s="1271"/>
      <c r="G149" s="904"/>
      <c r="H149" s="904"/>
      <c r="I149" s="1271"/>
      <c r="J149" s="1271"/>
      <c r="K149" s="912"/>
      <c r="L149" s="567"/>
      <c r="M149" s="613"/>
      <c r="N149" s="553"/>
      <c r="O149" s="530"/>
      <c r="P149" s="530"/>
      <c r="Q149" s="551" t="str">
        <f>R148 &amp; "-" &amp; T148</f>
        <v>-</v>
      </c>
      <c r="R149" s="1278"/>
      <c r="S149" s="1279"/>
      <c r="T149" s="1278"/>
      <c r="U149" s="1279"/>
      <c r="V149" s="545"/>
      <c r="W149" s="1290"/>
      <c r="X149" s="552"/>
      <c r="Y149" s="552"/>
      <c r="Z149" s="552"/>
      <c r="AA149" s="552"/>
      <c r="AB149" s="552"/>
      <c r="AC149" s="552"/>
      <c r="AD149" s="552"/>
      <c r="AE149" s="552"/>
      <c r="AF149" s="552"/>
      <c r="AG149" s="552"/>
      <c r="AH149" s="552"/>
    </row>
    <row r="150" spans="1:35" s="490" customFormat="1" ht="15" customHeight="1">
      <c r="A150" s="1271"/>
      <c r="B150" s="1271"/>
      <c r="C150" s="1271"/>
      <c r="D150" s="1271"/>
      <c r="E150" s="1271"/>
      <c r="F150" s="1271"/>
      <c r="G150" s="906"/>
      <c r="H150" s="904"/>
      <c r="I150" s="1271"/>
      <c r="J150" s="1271"/>
      <c r="K150" s="911"/>
      <c r="L150" s="506"/>
      <c r="M150" s="524" t="s">
        <v>24</v>
      </c>
      <c r="N150" s="519"/>
      <c r="O150" s="513"/>
      <c r="P150" s="513"/>
      <c r="Q150" s="513"/>
      <c r="R150" s="540"/>
      <c r="S150" s="532"/>
      <c r="T150" s="531"/>
      <c r="U150" s="519"/>
      <c r="V150" s="528"/>
      <c r="W150" s="1291"/>
      <c r="X150" s="554"/>
      <c r="Y150" s="554"/>
      <c r="Z150" s="554"/>
      <c r="AA150" s="554"/>
      <c r="AB150" s="554"/>
      <c r="AC150" s="554"/>
      <c r="AD150" s="554"/>
      <c r="AE150" s="554"/>
      <c r="AF150" s="554"/>
      <c r="AG150" s="554"/>
      <c r="AH150" s="554"/>
    </row>
    <row r="151" spans="1:35" s="490" customFormat="1" ht="15" customHeight="1">
      <c r="A151" s="1271"/>
      <c r="B151" s="1271"/>
      <c r="C151" s="1271"/>
      <c r="D151" s="1271"/>
      <c r="E151" s="1271"/>
      <c r="F151" s="906"/>
      <c r="G151" s="906"/>
      <c r="H151" s="904"/>
      <c r="I151" s="1271"/>
      <c r="J151" s="906"/>
      <c r="K151" s="911"/>
      <c r="L151" s="506"/>
      <c r="M151" s="519" t="s">
        <v>10</v>
      </c>
      <c r="N151" s="518"/>
      <c r="O151" s="513"/>
      <c r="P151" s="513"/>
      <c r="Q151" s="513"/>
      <c r="R151" s="540"/>
      <c r="S151" s="532"/>
      <c r="T151" s="531"/>
      <c r="U151" s="518"/>
      <c r="V151" s="532"/>
      <c r="W151" s="528"/>
      <c r="X151" s="554"/>
      <c r="Y151" s="554"/>
      <c r="Z151" s="554"/>
      <c r="AA151" s="554"/>
      <c r="AB151" s="554"/>
      <c r="AC151" s="554"/>
      <c r="AD151" s="554"/>
      <c r="AE151" s="554"/>
      <c r="AF151" s="554"/>
      <c r="AG151" s="554"/>
      <c r="AH151" s="554"/>
    </row>
    <row r="152" spans="1:35" s="490" customFormat="1" ht="15" hidden="1" customHeight="1">
      <c r="A152" s="1271"/>
      <c r="B152" s="1271"/>
      <c r="C152" s="1271"/>
      <c r="D152" s="1271"/>
      <c r="E152" s="910"/>
      <c r="F152" s="906"/>
      <c r="G152" s="906"/>
      <c r="H152" s="906"/>
      <c r="I152" s="902"/>
      <c r="J152" s="899"/>
      <c r="K152" s="909"/>
      <c r="L152" s="506"/>
      <c r="M152" s="519"/>
      <c r="N152" s="519"/>
      <c r="O152" s="519"/>
      <c r="P152" s="519"/>
      <c r="Q152" s="519"/>
      <c r="R152" s="519"/>
      <c r="S152" s="519"/>
      <c r="T152" s="519"/>
      <c r="U152" s="519"/>
      <c r="V152" s="532"/>
      <c r="W152" s="528"/>
      <c r="X152" s="554"/>
      <c r="Y152" s="554"/>
      <c r="Z152" s="554"/>
      <c r="AA152" s="554"/>
      <c r="AB152" s="554"/>
      <c r="AC152" s="554"/>
      <c r="AD152" s="554"/>
      <c r="AE152" s="554"/>
      <c r="AF152" s="554"/>
      <c r="AG152" s="554"/>
      <c r="AH152" s="554"/>
      <c r="AI152" s="554"/>
    </row>
    <row r="153" spans="1:35" s="490" customFormat="1" ht="15" customHeight="1">
      <c r="A153" s="1271"/>
      <c r="B153" s="1271"/>
      <c r="C153" s="1271"/>
      <c r="D153" s="910"/>
      <c r="E153" s="910"/>
      <c r="F153" s="906"/>
      <c r="G153" s="906"/>
      <c r="H153" s="906"/>
      <c r="I153" s="902"/>
      <c r="J153" s="899"/>
      <c r="K153" s="909"/>
      <c r="L153" s="506"/>
      <c r="M153" s="518" t="s">
        <v>16</v>
      </c>
      <c r="N153" s="517"/>
      <c r="O153" s="513"/>
      <c r="P153" s="513"/>
      <c r="Q153" s="513"/>
      <c r="R153" s="540"/>
      <c r="S153" s="532"/>
      <c r="T153" s="531"/>
      <c r="U153" s="517"/>
      <c r="V153" s="532"/>
      <c r="W153" s="528"/>
      <c r="X153" s="554"/>
      <c r="Y153" s="554"/>
      <c r="Z153" s="554"/>
      <c r="AA153" s="554"/>
      <c r="AB153" s="554"/>
      <c r="AC153" s="554"/>
      <c r="AD153" s="554"/>
      <c r="AE153" s="554"/>
      <c r="AF153" s="554"/>
      <c r="AG153" s="554"/>
      <c r="AH153" s="554"/>
    </row>
    <row r="154" spans="1:35" s="490" customFormat="1" ht="15" customHeight="1">
      <c r="A154" s="1271"/>
      <c r="B154" s="1271"/>
      <c r="C154" s="910"/>
      <c r="D154" s="910"/>
      <c r="E154" s="910"/>
      <c r="F154" s="910"/>
      <c r="G154" s="915"/>
      <c r="H154" s="902"/>
      <c r="I154" s="913"/>
      <c r="J154" s="899"/>
      <c r="K154" s="914"/>
      <c r="L154" s="506"/>
      <c r="M154" s="517" t="s">
        <v>17</v>
      </c>
      <c r="N154" s="517"/>
      <c r="O154" s="513"/>
      <c r="P154" s="513"/>
      <c r="Q154" s="513"/>
      <c r="R154" s="540"/>
      <c r="S154" s="532"/>
      <c r="T154" s="531"/>
      <c r="U154" s="517"/>
      <c r="V154" s="532"/>
      <c r="W154" s="528"/>
      <c r="X154" s="554"/>
      <c r="Y154" s="554"/>
      <c r="Z154" s="554"/>
      <c r="AA154" s="554"/>
      <c r="AB154" s="554"/>
      <c r="AC154" s="554"/>
      <c r="AD154" s="554"/>
      <c r="AE154" s="554"/>
      <c r="AF154" s="554"/>
      <c r="AG154" s="554"/>
      <c r="AH154" s="554"/>
    </row>
    <row r="155" spans="1:35" s="490" customFormat="1" ht="15" customHeight="1">
      <c r="A155" s="1271"/>
      <c r="B155" s="910"/>
      <c r="C155" s="910"/>
      <c r="D155" s="910"/>
      <c r="E155" s="910"/>
      <c r="F155" s="910"/>
      <c r="G155" s="915"/>
      <c r="H155" s="902"/>
      <c r="I155" s="902"/>
      <c r="J155" s="899"/>
      <c r="K155" s="909"/>
      <c r="L155" s="506"/>
      <c r="M155" s="526" t="s">
        <v>18</v>
      </c>
      <c r="N155" s="517"/>
      <c r="O155" s="513"/>
      <c r="P155" s="513"/>
      <c r="Q155" s="513"/>
      <c r="R155" s="540"/>
      <c r="S155" s="532"/>
      <c r="T155" s="531"/>
      <c r="U155" s="517"/>
      <c r="V155" s="532"/>
      <c r="W155" s="528"/>
      <c r="X155" s="554"/>
      <c r="Y155" s="554"/>
      <c r="Z155" s="554"/>
      <c r="AA155" s="554"/>
      <c r="AB155" s="554"/>
      <c r="AC155" s="554"/>
      <c r="AD155" s="554"/>
      <c r="AE155" s="554"/>
      <c r="AF155" s="554"/>
      <c r="AG155" s="554"/>
      <c r="AH155" s="554"/>
    </row>
    <row r="156" spans="1:35" s="490" customFormat="1" ht="15" customHeight="1">
      <c r="A156" s="898"/>
      <c r="B156" s="898"/>
      <c r="C156" s="898"/>
      <c r="D156" s="898"/>
      <c r="E156" s="898"/>
      <c r="F156" s="898"/>
      <c r="G156" s="898"/>
      <c r="H156" s="898"/>
      <c r="I156" s="898"/>
      <c r="J156" s="898"/>
      <c r="K156" s="898"/>
      <c r="L156" s="506"/>
      <c r="M156" s="533" t="s">
        <v>307</v>
      </c>
      <c r="N156" s="517"/>
      <c r="O156" s="513"/>
      <c r="P156" s="513"/>
      <c r="Q156" s="513"/>
      <c r="R156" s="540"/>
      <c r="S156" s="532"/>
      <c r="T156" s="531"/>
      <c r="U156" s="517"/>
      <c r="V156" s="532"/>
      <c r="W156" s="528"/>
      <c r="X156" s="554"/>
      <c r="Y156" s="554"/>
      <c r="Z156" s="554"/>
      <c r="AA156" s="554"/>
      <c r="AB156" s="554"/>
      <c r="AC156" s="554"/>
      <c r="AD156" s="554"/>
      <c r="AE156" s="554"/>
      <c r="AF156" s="554"/>
      <c r="AG156" s="554"/>
      <c r="AH156" s="554"/>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8"/>
      <c r="Y158" s="208"/>
      <c r="Z158" s="208"/>
      <c r="AA158" s="208"/>
      <c r="AB158" s="208"/>
      <c r="AC158" s="208"/>
      <c r="AD158" s="208"/>
      <c r="AE158" s="208"/>
      <c r="AF158" s="208"/>
      <c r="AG158" s="208"/>
      <c r="AH158" s="208"/>
    </row>
    <row r="159" spans="1:35" ht="17.100000000000001" customHeight="1">
      <c r="T159" s="116"/>
      <c r="U159" s="40"/>
      <c r="X159" s="196"/>
      <c r="Y159" s="196"/>
      <c r="Z159" s="196"/>
      <c r="AA159" s="196"/>
      <c r="AB159" s="196"/>
      <c r="AC159" s="196"/>
      <c r="AD159" s="196"/>
      <c r="AE159" s="196"/>
      <c r="AF159" s="196"/>
      <c r="AG159" s="196"/>
      <c r="AH159" s="196"/>
    </row>
    <row r="160" spans="1:35" s="491" customFormat="1" ht="22.5">
      <c r="A160" s="1271">
        <v>1</v>
      </c>
      <c r="B160" s="847"/>
      <c r="C160" s="847"/>
      <c r="D160" s="847"/>
      <c r="E160" s="848"/>
      <c r="F160" s="849"/>
      <c r="G160" s="849"/>
      <c r="H160" s="849"/>
      <c r="I160" s="850"/>
      <c r="J160" s="845"/>
      <c r="K160" s="852"/>
      <c r="L160" s="560">
        <f>mergeValue(A160)</f>
        <v>1</v>
      </c>
      <c r="M160" s="608" t="s">
        <v>19</v>
      </c>
      <c r="N160" s="547"/>
      <c r="O160" s="1371"/>
      <c r="P160" s="1372"/>
      <c r="Q160" s="1372"/>
      <c r="R160" s="1372"/>
      <c r="S160" s="1372"/>
      <c r="T160" s="1372"/>
      <c r="U160" s="1372"/>
      <c r="V160" s="1373"/>
      <c r="W160" s="1122" t="s">
        <v>718</v>
      </c>
      <c r="X160" s="552"/>
      <c r="Y160" s="552"/>
      <c r="Z160" s="552"/>
      <c r="AA160" s="552"/>
      <c r="AB160" s="552"/>
      <c r="AC160" s="552"/>
      <c r="AD160" s="552"/>
      <c r="AE160" s="552"/>
      <c r="AF160" s="552"/>
      <c r="AG160" s="552"/>
    </row>
    <row r="161" spans="1:33" s="491" customFormat="1" ht="22.5">
      <c r="A161" s="1271"/>
      <c r="B161" s="1271">
        <v>1</v>
      </c>
      <c r="C161" s="847"/>
      <c r="D161" s="847"/>
      <c r="E161" s="849"/>
      <c r="F161" s="849"/>
      <c r="G161" s="849"/>
      <c r="H161" s="849"/>
      <c r="I161" s="844"/>
      <c r="J161" s="843"/>
      <c r="K161" s="846"/>
      <c r="L161" s="560" t="str">
        <f>mergeValue(A161) &amp;"."&amp; mergeValue(B161)</f>
        <v>1.1</v>
      </c>
      <c r="M161" s="514" t="s">
        <v>15</v>
      </c>
      <c r="N161" s="547"/>
      <c r="O161" s="1371"/>
      <c r="P161" s="1372"/>
      <c r="Q161" s="1372"/>
      <c r="R161" s="1372"/>
      <c r="S161" s="1372"/>
      <c r="T161" s="1372"/>
      <c r="U161" s="1372"/>
      <c r="V161" s="1373"/>
      <c r="W161" s="1122" t="s">
        <v>459</v>
      </c>
      <c r="X161" s="552"/>
      <c r="Y161" s="552"/>
      <c r="Z161" s="552"/>
      <c r="AA161" s="552"/>
      <c r="AB161" s="552"/>
      <c r="AC161" s="552"/>
      <c r="AD161" s="552"/>
      <c r="AE161" s="552"/>
      <c r="AF161" s="552"/>
      <c r="AG161" s="552"/>
    </row>
    <row r="162" spans="1:33" s="491" customFormat="1" ht="22.5">
      <c r="A162" s="1271"/>
      <c r="B162" s="1271"/>
      <c r="C162" s="1271">
        <v>1</v>
      </c>
      <c r="D162" s="847"/>
      <c r="E162" s="849"/>
      <c r="F162" s="849"/>
      <c r="G162" s="849"/>
      <c r="H162" s="849"/>
      <c r="I162" s="851"/>
      <c r="J162" s="843"/>
      <c r="K162" s="846"/>
      <c r="L162" s="560" t="str">
        <f>mergeValue(A162) &amp;"."&amp; mergeValue(B162)&amp;"."&amp; mergeValue(C162)</f>
        <v>1.1.1</v>
      </c>
      <c r="M162" s="515" t="s">
        <v>7</v>
      </c>
      <c r="N162" s="547"/>
      <c r="O162" s="1371"/>
      <c r="P162" s="1372"/>
      <c r="Q162" s="1372"/>
      <c r="R162" s="1372"/>
      <c r="S162" s="1372"/>
      <c r="T162" s="1372"/>
      <c r="U162" s="1372"/>
      <c r="V162" s="1373"/>
      <c r="W162" s="1122" t="s">
        <v>600</v>
      </c>
      <c r="X162" s="552"/>
      <c r="Y162" s="552"/>
      <c r="Z162" s="552"/>
      <c r="AA162" s="552"/>
      <c r="AB162" s="552"/>
      <c r="AC162" s="552"/>
      <c r="AD162" s="552"/>
      <c r="AE162" s="552"/>
      <c r="AF162" s="552"/>
      <c r="AG162" s="552"/>
    </row>
    <row r="163" spans="1:33" s="491" customFormat="1" ht="22.5">
      <c r="A163" s="1271"/>
      <c r="B163" s="1271"/>
      <c r="C163" s="1271"/>
      <c r="D163" s="1271">
        <v>1</v>
      </c>
      <c r="E163" s="849"/>
      <c r="F163" s="849"/>
      <c r="G163" s="849"/>
      <c r="H163" s="849"/>
      <c r="I163" s="851"/>
      <c r="J163" s="843"/>
      <c r="K163" s="846"/>
      <c r="L163" s="560" t="str">
        <f>mergeValue(A163) &amp;"."&amp; mergeValue(B163)&amp;"."&amp; mergeValue(C163)&amp;"."&amp; mergeValue(D163)</f>
        <v>1.1.1.1</v>
      </c>
      <c r="M163" s="516" t="s">
        <v>21</v>
      </c>
      <c r="N163" s="547"/>
      <c r="O163" s="1371"/>
      <c r="P163" s="1372"/>
      <c r="Q163" s="1372"/>
      <c r="R163" s="1372"/>
      <c r="S163" s="1372"/>
      <c r="T163" s="1372"/>
      <c r="U163" s="1372"/>
      <c r="V163" s="1373"/>
      <c r="W163" s="1122" t="s">
        <v>601</v>
      </c>
      <c r="X163" s="552"/>
      <c r="Y163" s="552"/>
      <c r="Z163" s="552"/>
      <c r="AA163" s="552"/>
      <c r="AB163" s="552"/>
      <c r="AC163" s="552"/>
      <c r="AD163" s="552"/>
      <c r="AE163" s="552"/>
      <c r="AF163" s="552"/>
      <c r="AG163" s="552"/>
    </row>
    <row r="164" spans="1:33" s="491" customFormat="1" ht="78.75">
      <c r="A164" s="1271"/>
      <c r="B164" s="1271"/>
      <c r="C164" s="1271"/>
      <c r="D164" s="1271"/>
      <c r="E164" s="1271">
        <v>1</v>
      </c>
      <c r="F164" s="849"/>
      <c r="G164" s="849"/>
      <c r="H164" s="847">
        <v>1</v>
      </c>
      <c r="I164" s="1271">
        <v>1</v>
      </c>
      <c r="J164" s="849"/>
      <c r="K164" s="854"/>
      <c r="L164" s="560" t="str">
        <f>mergeValue(A164) &amp;"."&amp; mergeValue(B164)&amp;"."&amp; mergeValue(C164)&amp;"."&amp; mergeValue(D164)&amp;"."&amp; mergeValue(E164)</f>
        <v>1.1.1.1.1</v>
      </c>
      <c r="M164" s="522" t="s">
        <v>8</v>
      </c>
      <c r="N164" s="548"/>
      <c r="O164" s="1274"/>
      <c r="P164" s="1275"/>
      <c r="Q164" s="1275"/>
      <c r="R164" s="1275"/>
      <c r="S164" s="1275"/>
      <c r="T164" s="1275"/>
      <c r="U164" s="1275"/>
      <c r="V164" s="1276"/>
      <c r="W164" s="1122" t="s">
        <v>719</v>
      </c>
      <c r="X164" s="552"/>
      <c r="Y164" s="552"/>
      <c r="Z164" s="552"/>
      <c r="AA164" s="552"/>
      <c r="AB164" s="552"/>
      <c r="AC164" s="552"/>
      <c r="AD164" s="552"/>
      <c r="AE164" s="552"/>
      <c r="AF164" s="552"/>
      <c r="AG164" s="552"/>
    </row>
    <row r="165" spans="1:33" s="491" customFormat="1" ht="33.75">
      <c r="A165" s="1271"/>
      <c r="B165" s="1271"/>
      <c r="C165" s="1271"/>
      <c r="D165" s="1271"/>
      <c r="E165" s="1271"/>
      <c r="F165" s="1271">
        <v>1</v>
      </c>
      <c r="G165" s="847"/>
      <c r="H165" s="847"/>
      <c r="I165" s="1271"/>
      <c r="J165" s="1271">
        <v>1</v>
      </c>
      <c r="K165" s="855"/>
      <c r="L165" s="560" t="str">
        <f>mergeValue(A165) &amp;"."&amp; mergeValue(B165)&amp;"."&amp; mergeValue(C165)&amp;"."&amp; mergeValue(D165)&amp;"."&amp; mergeValue(E165)&amp;"."&amp; mergeValue(F165)</f>
        <v>1.1.1.1.1.1</v>
      </c>
      <c r="M165" s="523" t="s">
        <v>9</v>
      </c>
      <c r="N165" s="548"/>
      <c r="O165" s="1274"/>
      <c r="P165" s="1275"/>
      <c r="Q165" s="1275"/>
      <c r="R165" s="1275"/>
      <c r="S165" s="1275"/>
      <c r="T165" s="1275"/>
      <c r="U165" s="1275"/>
      <c r="V165" s="1276"/>
      <c r="W165" s="1122" t="s">
        <v>720</v>
      </c>
      <c r="X165" s="552"/>
      <c r="Y165" s="556" t="str">
        <f>strCheckUnique(Z165:Z168)</f>
        <v/>
      </c>
      <c r="Z165" s="552"/>
      <c r="AA165" s="556" t="str">
        <f>IF(O165="","",O165 &amp; ":_")</f>
        <v/>
      </c>
      <c r="AB165" s="552"/>
      <c r="AC165" s="552"/>
      <c r="AD165" s="552"/>
      <c r="AE165" s="552"/>
      <c r="AF165" s="552"/>
      <c r="AG165" s="552"/>
    </row>
    <row r="166" spans="1:33" s="491" customFormat="1" ht="122.1" customHeight="1">
      <c r="A166" s="1271"/>
      <c r="B166" s="1271"/>
      <c r="C166" s="1271"/>
      <c r="D166" s="1271"/>
      <c r="E166" s="1271"/>
      <c r="F166" s="1271"/>
      <c r="G166" s="847">
        <v>1</v>
      </c>
      <c r="H166" s="847"/>
      <c r="I166" s="1271"/>
      <c r="J166" s="1271"/>
      <c r="K166" s="855">
        <v>1</v>
      </c>
      <c r="L166" s="560" t="str">
        <f>mergeValue(A166) &amp;"."&amp; mergeValue(B166)&amp;"."&amp; mergeValue(C166)&amp;"."&amp; mergeValue(D166)&amp;"."&amp; mergeValue(E166)&amp;"."&amp; mergeValue(F166)&amp;"."&amp; mergeValue(G166)</f>
        <v>1.1.1.1.1.1.1</v>
      </c>
      <c r="M166" s="1009"/>
      <c r="N166" s="553"/>
      <c r="O166" s="1018"/>
      <c r="P166" s="530"/>
      <c r="Q166" s="530"/>
      <c r="R166" s="1277"/>
      <c r="S166" s="1279" t="s">
        <v>82</v>
      </c>
      <c r="T166" s="1277"/>
      <c r="U166" s="1279" t="s">
        <v>82</v>
      </c>
      <c r="V166" s="545"/>
      <c r="W166" s="1289" t="s">
        <v>721</v>
      </c>
      <c r="X166" s="552" t="str">
        <f>strCheckDate(O167:V167)</f>
        <v/>
      </c>
      <c r="Y166" s="556"/>
      <c r="Z166" s="556" t="str">
        <f>IF(M166="","",M166 )</f>
        <v/>
      </c>
      <c r="AA166" s="556"/>
      <c r="AB166" s="556"/>
      <c r="AC166" s="556"/>
      <c r="AD166" s="552"/>
      <c r="AE166" s="552"/>
      <c r="AF166" s="552"/>
      <c r="AG166" s="552"/>
    </row>
    <row r="167" spans="1:33" s="491" customFormat="1" ht="11.25" hidden="1" customHeight="1">
      <c r="A167" s="1271"/>
      <c r="B167" s="1271"/>
      <c r="C167" s="1271"/>
      <c r="D167" s="1271"/>
      <c r="E167" s="1271"/>
      <c r="F167" s="1271"/>
      <c r="G167" s="847"/>
      <c r="H167" s="847"/>
      <c r="I167" s="1271"/>
      <c r="J167" s="1271"/>
      <c r="K167" s="855"/>
      <c r="L167" s="567"/>
      <c r="M167" s="613"/>
      <c r="N167" s="553"/>
      <c r="O167" s="551"/>
      <c r="P167" s="530"/>
      <c r="Q167" s="551" t="str">
        <f>R166 &amp; "-" &amp; T166</f>
        <v>-</v>
      </c>
      <c r="R167" s="1278"/>
      <c r="S167" s="1279"/>
      <c r="T167" s="1278"/>
      <c r="U167" s="1279"/>
      <c r="V167" s="545"/>
      <c r="W167" s="1290"/>
      <c r="X167" s="552"/>
      <c r="Y167" s="552"/>
      <c r="Z167" s="552"/>
      <c r="AA167" s="552"/>
      <c r="AB167" s="552"/>
      <c r="AC167" s="552"/>
      <c r="AD167" s="552"/>
      <c r="AE167" s="552"/>
      <c r="AF167" s="552"/>
      <c r="AG167" s="552"/>
    </row>
    <row r="168" spans="1:33" s="490" customFormat="1" ht="15" customHeight="1">
      <c r="A168" s="1271"/>
      <c r="B168" s="1271"/>
      <c r="C168" s="1271"/>
      <c r="D168" s="1271"/>
      <c r="E168" s="1271"/>
      <c r="F168" s="1271"/>
      <c r="G168" s="849"/>
      <c r="H168" s="847"/>
      <c r="I168" s="1271"/>
      <c r="J168" s="1271"/>
      <c r="K168" s="854"/>
      <c r="L168" s="506"/>
      <c r="M168" s="525" t="s">
        <v>24</v>
      </c>
      <c r="N168" s="519"/>
      <c r="O168" s="513"/>
      <c r="P168" s="513"/>
      <c r="Q168" s="513"/>
      <c r="R168" s="540"/>
      <c r="S168" s="532"/>
      <c r="T168" s="531"/>
      <c r="U168" s="519"/>
      <c r="V168" s="528"/>
      <c r="W168" s="1291"/>
      <c r="X168" s="554"/>
      <c r="Y168" s="554"/>
      <c r="Z168" s="554"/>
      <c r="AA168" s="554"/>
      <c r="AB168" s="554"/>
      <c r="AC168" s="554"/>
      <c r="AD168" s="554"/>
      <c r="AE168" s="554"/>
      <c r="AF168" s="554"/>
      <c r="AG168" s="554"/>
    </row>
    <row r="169" spans="1:33" s="490" customFormat="1" ht="15" customHeight="1">
      <c r="A169" s="1271"/>
      <c r="B169" s="1271"/>
      <c r="C169" s="1271"/>
      <c r="D169" s="1271"/>
      <c r="E169" s="1271"/>
      <c r="F169" s="849"/>
      <c r="G169" s="849"/>
      <c r="H169" s="847"/>
      <c r="I169" s="1271"/>
      <c r="J169" s="849"/>
      <c r="K169" s="854"/>
      <c r="L169" s="506"/>
      <c r="M169" s="524" t="s">
        <v>10</v>
      </c>
      <c r="N169" s="518"/>
      <c r="O169" s="513"/>
      <c r="P169" s="513"/>
      <c r="Q169" s="513"/>
      <c r="R169" s="540"/>
      <c r="S169" s="532"/>
      <c r="T169" s="531"/>
      <c r="U169" s="518"/>
      <c r="V169" s="532"/>
      <c r="W169" s="528"/>
      <c r="X169" s="554"/>
      <c r="Y169" s="554"/>
      <c r="Z169" s="554"/>
      <c r="AA169" s="554"/>
      <c r="AB169" s="554"/>
      <c r="AC169" s="554"/>
      <c r="AD169" s="554"/>
      <c r="AE169" s="554"/>
      <c r="AF169" s="554"/>
      <c r="AG169" s="554"/>
    </row>
    <row r="170" spans="1:33" s="490" customFormat="1" ht="15" customHeight="1">
      <c r="A170" s="1271"/>
      <c r="B170" s="1271"/>
      <c r="C170" s="1271"/>
      <c r="D170" s="1271"/>
      <c r="E170" s="853"/>
      <c r="F170" s="849"/>
      <c r="G170" s="849"/>
      <c r="H170" s="849"/>
      <c r="I170" s="845"/>
      <c r="J170" s="842"/>
      <c r="K170" s="852"/>
      <c r="L170" s="506"/>
      <c r="M170" s="519" t="s">
        <v>11</v>
      </c>
      <c r="N170" s="517"/>
      <c r="O170" s="513"/>
      <c r="P170" s="513"/>
      <c r="Q170" s="513"/>
      <c r="R170" s="540"/>
      <c r="S170" s="532"/>
      <c r="T170" s="531"/>
      <c r="U170" s="517"/>
      <c r="V170" s="532"/>
      <c r="W170" s="528"/>
      <c r="X170" s="554"/>
      <c r="Y170" s="554"/>
      <c r="Z170" s="554"/>
      <c r="AA170" s="554"/>
      <c r="AB170" s="554"/>
      <c r="AC170" s="554"/>
      <c r="AD170" s="554"/>
      <c r="AE170" s="554"/>
      <c r="AF170" s="554"/>
      <c r="AG170" s="554"/>
    </row>
    <row r="171" spans="1:33" s="490" customFormat="1" ht="15" customHeight="1">
      <c r="A171" s="1271"/>
      <c r="B171" s="1271"/>
      <c r="C171" s="1271"/>
      <c r="D171" s="853"/>
      <c r="E171" s="853"/>
      <c r="F171" s="849"/>
      <c r="G171" s="849"/>
      <c r="H171" s="849"/>
      <c r="I171" s="845"/>
      <c r="J171" s="842"/>
      <c r="K171" s="852"/>
      <c r="L171" s="506"/>
      <c r="M171" s="518" t="s">
        <v>16</v>
      </c>
      <c r="N171" s="517"/>
      <c r="O171" s="513"/>
      <c r="P171" s="513"/>
      <c r="Q171" s="513"/>
      <c r="R171" s="540"/>
      <c r="S171" s="532"/>
      <c r="T171" s="531"/>
      <c r="U171" s="517"/>
      <c r="V171" s="532"/>
      <c r="W171" s="528"/>
      <c r="X171" s="554"/>
      <c r="Y171" s="554"/>
      <c r="Z171" s="554"/>
      <c r="AA171" s="554"/>
      <c r="AB171" s="554"/>
      <c r="AC171" s="554"/>
      <c r="AD171" s="554"/>
      <c r="AE171" s="554"/>
      <c r="AF171" s="554"/>
      <c r="AG171" s="554"/>
    </row>
    <row r="172" spans="1:33" s="490" customFormat="1" ht="15" customHeight="1">
      <c r="A172" s="1271"/>
      <c r="B172" s="1271"/>
      <c r="C172" s="853"/>
      <c r="D172" s="853"/>
      <c r="E172" s="853"/>
      <c r="F172" s="853"/>
      <c r="G172" s="858"/>
      <c r="H172" s="845"/>
      <c r="I172" s="856"/>
      <c r="J172" s="842"/>
      <c r="K172" s="857"/>
      <c r="L172" s="506"/>
      <c r="M172" s="517" t="s">
        <v>17</v>
      </c>
      <c r="N172" s="517"/>
      <c r="O172" s="513"/>
      <c r="P172" s="513"/>
      <c r="Q172" s="513"/>
      <c r="R172" s="540"/>
      <c r="S172" s="532"/>
      <c r="T172" s="531"/>
      <c r="U172" s="517"/>
      <c r="V172" s="532"/>
      <c r="W172" s="528"/>
      <c r="X172" s="554"/>
      <c r="Y172" s="554"/>
      <c r="Z172" s="554"/>
      <c r="AA172" s="554"/>
      <c r="AB172" s="554"/>
      <c r="AC172" s="554"/>
      <c r="AD172" s="554"/>
      <c r="AE172" s="554"/>
      <c r="AF172" s="554"/>
      <c r="AG172" s="554"/>
    </row>
    <row r="173" spans="1:33" s="490" customFormat="1" ht="15" customHeight="1">
      <c r="A173" s="1271"/>
      <c r="B173" s="853"/>
      <c r="C173" s="853"/>
      <c r="D173" s="853"/>
      <c r="E173" s="853"/>
      <c r="F173" s="853"/>
      <c r="G173" s="858"/>
      <c r="H173" s="845"/>
      <c r="I173" s="845"/>
      <c r="J173" s="842"/>
      <c r="K173" s="852"/>
      <c r="L173" s="506"/>
      <c r="M173" s="526" t="s">
        <v>18</v>
      </c>
      <c r="N173" s="517"/>
      <c r="O173" s="513"/>
      <c r="P173" s="513"/>
      <c r="Q173" s="513"/>
      <c r="R173" s="540"/>
      <c r="S173" s="532"/>
      <c r="T173" s="531"/>
      <c r="U173" s="517"/>
      <c r="V173" s="532"/>
      <c r="W173" s="528"/>
      <c r="X173" s="554"/>
      <c r="Y173" s="554"/>
      <c r="Z173" s="554"/>
      <c r="AA173" s="554"/>
      <c r="AB173" s="554"/>
      <c r="AC173" s="554"/>
      <c r="AD173" s="554"/>
      <c r="AE173" s="554"/>
      <c r="AF173" s="554"/>
      <c r="AG173" s="554"/>
    </row>
    <row r="174" spans="1:33" s="490" customFormat="1" ht="15" customHeight="1">
      <c r="A174" s="841"/>
      <c r="B174" s="841"/>
      <c r="C174" s="841"/>
      <c r="D174" s="841"/>
      <c r="E174" s="841"/>
      <c r="F174" s="841"/>
      <c r="G174" s="841"/>
      <c r="H174" s="841"/>
      <c r="I174" s="841"/>
      <c r="J174" s="841"/>
      <c r="K174" s="841"/>
      <c r="L174" s="506"/>
      <c r="M174" s="533" t="s">
        <v>307</v>
      </c>
      <c r="N174" s="517"/>
      <c r="O174" s="513"/>
      <c r="P174" s="513"/>
      <c r="Q174" s="513"/>
      <c r="R174" s="540"/>
      <c r="S174" s="532"/>
      <c r="T174" s="531"/>
      <c r="U174" s="517"/>
      <c r="V174" s="718"/>
      <c r="W174" s="718"/>
      <c r="X174" s="718"/>
      <c r="Y174" s="727"/>
      <c r="Z174" s="726"/>
      <c r="AA174" s="725"/>
      <c r="AB174" s="719"/>
      <c r="AC174" s="726"/>
      <c r="AD174" s="723"/>
      <c r="AE174" s="554"/>
      <c r="AF174" s="554"/>
      <c r="AG174" s="554"/>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49" customFormat="1" ht="22.5">
      <c r="A178" s="1271">
        <v>1</v>
      </c>
      <c r="B178" s="926"/>
      <c r="C178" s="926"/>
      <c r="D178" s="926"/>
      <c r="E178" s="926"/>
      <c r="F178" s="926"/>
      <c r="G178" s="927"/>
      <c r="H178" s="927"/>
      <c r="I178" s="929"/>
      <c r="J178" s="921"/>
      <c r="K178" s="921"/>
      <c r="L178" s="686">
        <f>mergeValue(A178)</f>
        <v>1</v>
      </c>
      <c r="M178" s="608" t="s">
        <v>19</v>
      </c>
      <c r="N178" s="679"/>
      <c r="O178" s="1371"/>
      <c r="P178" s="1372"/>
      <c r="Q178" s="1372"/>
      <c r="R178" s="1372"/>
      <c r="S178" s="1372"/>
      <c r="T178" s="1372"/>
      <c r="U178" s="1372"/>
      <c r="V178" s="1372"/>
      <c r="W178" s="1373"/>
      <c r="X178" s="1090" t="s">
        <v>718</v>
      </c>
      <c r="Y178" s="681"/>
      <c r="Z178" s="681"/>
      <c r="AA178" s="681"/>
      <c r="AB178" s="681"/>
      <c r="AC178" s="681"/>
      <c r="AD178" s="681"/>
      <c r="AE178" s="681"/>
      <c r="AF178" s="681"/>
      <c r="AG178" s="681"/>
    </row>
    <row r="179" spans="1:47" s="649" customFormat="1" ht="22.5">
      <c r="A179" s="1271"/>
      <c r="B179" s="1271">
        <v>1</v>
      </c>
      <c r="C179" s="926"/>
      <c r="D179" s="926"/>
      <c r="E179" s="926"/>
      <c r="F179" s="926"/>
      <c r="G179" s="931"/>
      <c r="H179" s="928"/>
      <c r="I179" s="933"/>
      <c r="J179" s="918"/>
      <c r="K179" s="917"/>
      <c r="L179" s="686" t="str">
        <f>mergeValue(A179) &amp;"."&amp; mergeValue(B179)</f>
        <v>1.1</v>
      </c>
      <c r="M179" s="656" t="s">
        <v>15</v>
      </c>
      <c r="N179" s="679"/>
      <c r="O179" s="1371"/>
      <c r="P179" s="1372"/>
      <c r="Q179" s="1372"/>
      <c r="R179" s="1372"/>
      <c r="S179" s="1372"/>
      <c r="T179" s="1372"/>
      <c r="U179" s="1372"/>
      <c r="V179" s="1372"/>
      <c r="W179" s="1373"/>
      <c r="X179" s="1090" t="s">
        <v>459</v>
      </c>
      <c r="Y179" s="681"/>
      <c r="Z179" s="681"/>
      <c r="AA179" s="681"/>
      <c r="AB179" s="681"/>
      <c r="AC179" s="681"/>
      <c r="AD179" s="681"/>
      <c r="AE179" s="681"/>
      <c r="AF179" s="681"/>
      <c r="AG179" s="681"/>
    </row>
    <row r="180" spans="1:47" s="649" customFormat="1" ht="22.5">
      <c r="A180" s="1271"/>
      <c r="B180" s="1271"/>
      <c r="C180" s="1271">
        <v>1</v>
      </c>
      <c r="D180" s="926"/>
      <c r="E180" s="926"/>
      <c r="F180" s="926"/>
      <c r="G180" s="931"/>
      <c r="H180" s="928"/>
      <c r="I180" s="934"/>
      <c r="J180" s="918"/>
      <c r="K180" s="917"/>
      <c r="L180" s="686" t="str">
        <f>mergeValue(A180) &amp;"."&amp; mergeValue(B180)&amp;"."&amp; mergeValue(C180)</f>
        <v>1.1.1</v>
      </c>
      <c r="M180" s="657" t="s">
        <v>7</v>
      </c>
      <c r="N180" s="679"/>
      <c r="O180" s="1371"/>
      <c r="P180" s="1372"/>
      <c r="Q180" s="1372"/>
      <c r="R180" s="1372"/>
      <c r="S180" s="1372"/>
      <c r="T180" s="1372"/>
      <c r="U180" s="1372"/>
      <c r="V180" s="1372"/>
      <c r="W180" s="1373"/>
      <c r="X180" s="1090" t="s">
        <v>600</v>
      </c>
      <c r="Y180" s="681"/>
      <c r="Z180" s="681"/>
      <c r="AA180" s="681"/>
      <c r="AB180" s="681"/>
      <c r="AC180" s="681"/>
      <c r="AD180" s="681"/>
      <c r="AE180" s="681"/>
      <c r="AF180" s="681"/>
      <c r="AG180" s="681"/>
    </row>
    <row r="181" spans="1:47" s="649" customFormat="1" ht="22.5">
      <c r="A181" s="1271"/>
      <c r="B181" s="1271"/>
      <c r="C181" s="1271"/>
      <c r="D181" s="1271">
        <v>1</v>
      </c>
      <c r="E181" s="926"/>
      <c r="F181" s="926"/>
      <c r="G181" s="931"/>
      <c r="H181" s="928"/>
      <c r="I181" s="934"/>
      <c r="J181" s="932"/>
      <c r="K181" s="917"/>
      <c r="L181" s="686" t="str">
        <f>mergeValue(A181) &amp;"."&amp; mergeValue(B181)&amp;"."&amp; mergeValue(C181)&amp;"."&amp; mergeValue(D181)</f>
        <v>1.1.1.1</v>
      </c>
      <c r="M181" s="658" t="s">
        <v>21</v>
      </c>
      <c r="N181" s="679"/>
      <c r="O181" s="1371"/>
      <c r="P181" s="1372"/>
      <c r="Q181" s="1372"/>
      <c r="R181" s="1372"/>
      <c r="S181" s="1372"/>
      <c r="T181" s="1372"/>
      <c r="U181" s="1372"/>
      <c r="V181" s="1372"/>
      <c r="W181" s="1373"/>
      <c r="X181" s="966" t="s">
        <v>623</v>
      </c>
      <c r="Y181" s="681"/>
      <c r="Z181" s="681"/>
      <c r="AA181" s="681"/>
      <c r="AB181" s="681"/>
      <c r="AC181" s="681"/>
      <c r="AD181" s="681"/>
      <c r="AE181" s="681"/>
      <c r="AF181" s="681"/>
      <c r="AG181" s="681"/>
    </row>
    <row r="182" spans="1:47" s="649" customFormat="1" ht="56.25" customHeight="1">
      <c r="A182" s="1271"/>
      <c r="B182" s="1271"/>
      <c r="C182" s="1271"/>
      <c r="D182" s="1271"/>
      <c r="E182" s="926">
        <v>1</v>
      </c>
      <c r="F182" s="926"/>
      <c r="G182" s="931"/>
      <c r="H182" s="928"/>
      <c r="I182" s="934"/>
      <c r="J182" s="932"/>
      <c r="K182" s="922"/>
      <c r="L182" s="686" t="str">
        <f>mergeValue(A182) &amp;"."&amp; mergeValue(B182)&amp;"."&amp; mergeValue(C182)&amp;"."&amp; mergeValue(D182)&amp;"."&amp; mergeValue(E182)</f>
        <v>1.1.1.1.1</v>
      </c>
      <c r="M182" s="1012"/>
      <c r="N182" s="654"/>
      <c r="O182" s="1014"/>
      <c r="P182" s="1015"/>
      <c r="Q182" s="636"/>
      <c r="R182" s="636"/>
      <c r="S182" s="1031"/>
      <c r="T182" s="617" t="s">
        <v>82</v>
      </c>
      <c r="U182" s="1031"/>
      <c r="V182" s="617" t="s">
        <v>82</v>
      </c>
      <c r="W182" s="688"/>
      <c r="X182" s="1289" t="s">
        <v>747</v>
      </c>
      <c r="Y182" s="681" t="str">
        <f>strCheckDateTwo(N182:W182)</f>
        <v/>
      </c>
      <c r="Z182" s="681"/>
      <c r="AA182" s="681"/>
      <c r="AB182" s="681"/>
      <c r="AC182" s="681"/>
      <c r="AD182" s="681"/>
      <c r="AE182" s="681"/>
      <c r="AF182" s="681"/>
      <c r="AG182" s="681"/>
    </row>
    <row r="183" spans="1:47" s="649" customFormat="1" ht="14.25" hidden="1" customHeight="1">
      <c r="A183" s="1271"/>
      <c r="B183" s="1271"/>
      <c r="C183" s="1271"/>
      <c r="D183" s="1271"/>
      <c r="E183" s="926"/>
      <c r="F183" s="926"/>
      <c r="G183" s="931"/>
      <c r="H183" s="928"/>
      <c r="I183" s="934"/>
      <c r="J183" s="932"/>
      <c r="K183" s="922"/>
      <c r="L183" s="677"/>
      <c r="M183" s="664"/>
      <c r="N183" s="613"/>
      <c r="O183" s="613"/>
      <c r="P183" s="613"/>
      <c r="Q183" s="613"/>
      <c r="R183" s="680" t="str">
        <f>S182 &amp; "-" &amp; U182</f>
        <v>-</v>
      </c>
      <c r="S183" s="689"/>
      <c r="T183" s="682"/>
      <c r="U183" s="689"/>
      <c r="V183" s="613"/>
      <c r="W183" s="613"/>
      <c r="X183" s="1290"/>
      <c r="Y183" s="681"/>
      <c r="Z183" s="681"/>
      <c r="AA183" s="681"/>
      <c r="AB183" s="681"/>
      <c r="AC183" s="681"/>
      <c r="AD183" s="681"/>
      <c r="AE183" s="681"/>
      <c r="AF183" s="681"/>
      <c r="AG183" s="681"/>
    </row>
    <row r="184" spans="1:47" s="649" customFormat="1" ht="15" customHeight="1">
      <c r="A184" s="1271"/>
      <c r="B184" s="1271"/>
      <c r="C184" s="1271"/>
      <c r="D184" s="1271"/>
      <c r="E184" s="926"/>
      <c r="F184" s="926"/>
      <c r="G184" s="931"/>
      <c r="H184" s="928"/>
      <c r="I184" s="934"/>
      <c r="J184" s="932"/>
      <c r="K184" s="922"/>
      <c r="L184" s="652"/>
      <c r="M184" s="661" t="s">
        <v>5</v>
      </c>
      <c r="N184" s="659"/>
      <c r="O184" s="655"/>
      <c r="P184" s="655"/>
      <c r="Q184" s="655"/>
      <c r="R184" s="655"/>
      <c r="S184" s="671"/>
      <c r="T184" s="667"/>
      <c r="U184" s="666"/>
      <c r="V184" s="659"/>
      <c r="W184" s="659"/>
      <c r="X184" s="1291"/>
      <c r="Y184" s="681"/>
      <c r="Z184" s="681"/>
      <c r="AA184" s="681"/>
      <c r="AB184" s="681"/>
      <c r="AC184" s="681"/>
      <c r="AD184" s="681"/>
      <c r="AE184" s="681"/>
      <c r="AF184" s="681"/>
      <c r="AG184" s="681"/>
    </row>
    <row r="185" spans="1:47" s="648" customFormat="1" ht="15" customHeight="1">
      <c r="A185" s="1271"/>
      <c r="B185" s="1271"/>
      <c r="C185" s="1271"/>
      <c r="D185" s="930"/>
      <c r="E185" s="930"/>
      <c r="F185" s="930"/>
      <c r="G185" s="931"/>
      <c r="H185" s="930"/>
      <c r="I185" s="934"/>
      <c r="J185" s="920"/>
      <c r="K185" s="924"/>
      <c r="L185" s="652"/>
      <c r="M185" s="660" t="s">
        <v>16</v>
      </c>
      <c r="N185" s="659"/>
      <c r="O185" s="655"/>
      <c r="P185" s="655"/>
      <c r="Q185" s="655"/>
      <c r="R185" s="655"/>
      <c r="S185" s="671"/>
      <c r="T185" s="667"/>
      <c r="U185" s="666"/>
      <c r="V185" s="659"/>
      <c r="W185" s="667"/>
      <c r="X185" s="663"/>
      <c r="Y185" s="683"/>
      <c r="Z185" s="683"/>
      <c r="AA185" s="683"/>
      <c r="AB185" s="683"/>
      <c r="AC185" s="683"/>
      <c r="AD185" s="683"/>
      <c r="AE185" s="683"/>
      <c r="AF185" s="683"/>
      <c r="AG185" s="683"/>
    </row>
    <row r="186" spans="1:47" s="648" customFormat="1" ht="15" customHeight="1">
      <c r="A186" s="1271"/>
      <c r="B186" s="1271"/>
      <c r="C186" s="930"/>
      <c r="D186" s="930"/>
      <c r="E186" s="930"/>
      <c r="F186" s="930"/>
      <c r="G186" s="931"/>
      <c r="H186" s="930"/>
      <c r="I186" s="925"/>
      <c r="J186" s="920"/>
      <c r="K186" s="924"/>
      <c r="L186" s="652"/>
      <c r="M186" s="659" t="s">
        <v>17</v>
      </c>
      <c r="N186" s="659"/>
      <c r="O186" s="655"/>
      <c r="P186" s="655"/>
      <c r="Q186" s="655"/>
      <c r="R186" s="655"/>
      <c r="S186" s="671"/>
      <c r="T186" s="667"/>
      <c r="U186" s="666"/>
      <c r="V186" s="659"/>
      <c r="W186" s="667"/>
      <c r="X186" s="663"/>
      <c r="Y186" s="683"/>
      <c r="Z186" s="683"/>
      <c r="AA186" s="683"/>
      <c r="AB186" s="683"/>
      <c r="AC186" s="683"/>
      <c r="AD186" s="683"/>
      <c r="AE186" s="683"/>
      <c r="AF186" s="683"/>
      <c r="AG186" s="683"/>
    </row>
    <row r="187" spans="1:47" s="648" customFormat="1" ht="15" customHeight="1">
      <c r="A187" s="1271"/>
      <c r="B187" s="930"/>
      <c r="C187" s="930"/>
      <c r="D187" s="930"/>
      <c r="E187" s="930"/>
      <c r="F187" s="930"/>
      <c r="G187" s="931"/>
      <c r="H187" s="930"/>
      <c r="I187" s="925"/>
      <c r="J187" s="920"/>
      <c r="K187" s="924"/>
      <c r="L187" s="652"/>
      <c r="M187" s="662" t="s">
        <v>18</v>
      </c>
      <c r="N187" s="659"/>
      <c r="O187" s="655"/>
      <c r="P187" s="655"/>
      <c r="Q187" s="655"/>
      <c r="R187" s="655"/>
      <c r="S187" s="671"/>
      <c r="T187" s="667"/>
      <c r="U187" s="666"/>
      <c r="V187" s="659"/>
      <c r="W187" s="667"/>
      <c r="X187" s="663"/>
      <c r="Y187" s="683"/>
      <c r="Z187" s="683"/>
      <c r="AA187" s="683"/>
      <c r="AB187" s="683"/>
      <c r="AC187" s="683"/>
      <c r="AD187" s="683"/>
      <c r="AE187" s="683"/>
      <c r="AF187" s="683"/>
      <c r="AG187" s="683"/>
    </row>
    <row r="188" spans="1:47" s="648" customFormat="1" ht="15" customHeight="1">
      <c r="A188" s="916"/>
      <c r="B188" s="916"/>
      <c r="C188" s="916"/>
      <c r="D188" s="916"/>
      <c r="E188" s="916"/>
      <c r="F188" s="916"/>
      <c r="G188" s="923"/>
      <c r="H188" s="924"/>
      <c r="I188" s="919"/>
      <c r="J188" s="920"/>
      <c r="K188" s="916"/>
      <c r="L188" s="652"/>
      <c r="M188" s="668" t="s">
        <v>307</v>
      </c>
      <c r="N188" s="659"/>
      <c r="O188" s="655"/>
      <c r="P188" s="655"/>
      <c r="Q188" s="655"/>
      <c r="R188" s="655"/>
      <c r="S188" s="671"/>
      <c r="T188" s="667"/>
      <c r="U188" s="666"/>
      <c r="V188" s="659"/>
      <c r="W188" s="667"/>
      <c r="X188" s="663"/>
      <c r="Y188" s="683"/>
      <c r="Z188" s="683"/>
      <c r="AA188" s="683"/>
      <c r="AB188" s="683"/>
      <c r="AC188" s="683"/>
      <c r="AD188" s="683"/>
      <c r="AE188" s="683"/>
      <c r="AF188" s="683"/>
      <c r="AG188" s="683"/>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49" customFormat="1" ht="22.5">
      <c r="A192" s="1271">
        <v>1</v>
      </c>
      <c r="B192" s="961"/>
      <c r="C192" s="961"/>
      <c r="D192" s="961"/>
      <c r="E192" s="961"/>
      <c r="F192" s="954"/>
      <c r="G192" s="960"/>
      <c r="H192" s="960"/>
      <c r="I192" s="942"/>
      <c r="J192" s="941"/>
      <c r="K192" s="941"/>
      <c r="L192" s="686">
        <f>mergeValue(A192)</f>
        <v>1</v>
      </c>
      <c r="M192" s="608" t="s">
        <v>19</v>
      </c>
      <c r="N192" s="1383"/>
      <c r="O192" s="1384"/>
      <c r="P192" s="1384"/>
      <c r="Q192" s="1384"/>
      <c r="R192" s="1384"/>
      <c r="S192" s="1384"/>
      <c r="T192" s="1384"/>
      <c r="U192" s="1384"/>
      <c r="V192" s="1384"/>
      <c r="W192" s="1384"/>
      <c r="X192" s="1384"/>
      <c r="Y192" s="1384"/>
      <c r="Z192" s="1384"/>
      <c r="AA192" s="1384"/>
      <c r="AB192" s="1384"/>
      <c r="AC192" s="1384"/>
      <c r="AD192" s="1384"/>
      <c r="AE192" s="1384"/>
      <c r="AF192" s="1385"/>
      <c r="AG192" s="1090" t="s">
        <v>718</v>
      </c>
      <c r="AH192" s="681"/>
      <c r="AI192" s="681"/>
      <c r="AJ192" s="681"/>
      <c r="AK192" s="681"/>
      <c r="AL192" s="681"/>
      <c r="AM192" s="681"/>
      <c r="AN192" s="681"/>
      <c r="AO192" s="681"/>
      <c r="AP192" s="681"/>
      <c r="AQ192" s="681"/>
      <c r="AR192" s="681"/>
    </row>
    <row r="193" spans="1:46" s="649" customFormat="1" ht="22.5">
      <c r="A193" s="1271"/>
      <c r="B193" s="1271">
        <v>1</v>
      </c>
      <c r="C193" s="961"/>
      <c r="D193" s="961"/>
      <c r="E193" s="961"/>
      <c r="F193" s="954"/>
      <c r="G193" s="963"/>
      <c r="H193" s="964"/>
      <c r="I193" s="943"/>
      <c r="J193" s="938"/>
      <c r="K193" s="936"/>
      <c r="L193" s="686" t="str">
        <f>mergeValue(A193) &amp;"."&amp; mergeValue(B193)</f>
        <v>1.1</v>
      </c>
      <c r="M193" s="656" t="s">
        <v>15</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0" t="s">
        <v>459</v>
      </c>
      <c r="AH193" s="681"/>
      <c r="AI193" s="681"/>
      <c r="AJ193" s="681"/>
      <c r="AK193" s="681"/>
      <c r="AL193" s="681"/>
      <c r="AM193" s="681"/>
      <c r="AN193" s="681"/>
      <c r="AO193" s="681"/>
      <c r="AP193" s="681"/>
      <c r="AQ193" s="681"/>
      <c r="AR193" s="681"/>
    </row>
    <row r="194" spans="1:46" s="649" customFormat="1" ht="22.5">
      <c r="A194" s="1271"/>
      <c r="B194" s="1271"/>
      <c r="C194" s="1271">
        <v>1</v>
      </c>
      <c r="D194" s="961"/>
      <c r="E194" s="961"/>
      <c r="F194" s="954"/>
      <c r="G194" s="963"/>
      <c r="H194" s="964"/>
      <c r="I194" s="943"/>
      <c r="J194" s="938"/>
      <c r="K194" s="936"/>
      <c r="L194" s="686" t="str">
        <f>mergeValue(A194) &amp;"."&amp; mergeValue(B194)&amp;"."&amp; mergeValue(C194)</f>
        <v>1.1.1</v>
      </c>
      <c r="M194" s="657" t="s">
        <v>7</v>
      </c>
      <c r="N194" s="1386"/>
      <c r="O194" s="1387"/>
      <c r="P194" s="1387"/>
      <c r="Q194" s="1387"/>
      <c r="R194" s="1387"/>
      <c r="S194" s="1387"/>
      <c r="T194" s="1387"/>
      <c r="U194" s="1387"/>
      <c r="V194" s="1387"/>
      <c r="W194" s="1387"/>
      <c r="X194" s="1387"/>
      <c r="Y194" s="1387"/>
      <c r="Z194" s="1387"/>
      <c r="AA194" s="1387"/>
      <c r="AB194" s="1387"/>
      <c r="AC194" s="1387"/>
      <c r="AD194" s="1387"/>
      <c r="AE194" s="1387"/>
      <c r="AF194" s="1388"/>
      <c r="AG194" s="1090" t="s">
        <v>600</v>
      </c>
      <c r="AH194" s="681"/>
      <c r="AI194" s="681"/>
      <c r="AJ194" s="681"/>
      <c r="AK194" s="681"/>
      <c r="AL194" s="681"/>
      <c r="AM194" s="681"/>
      <c r="AN194" s="681"/>
      <c r="AO194" s="681"/>
      <c r="AP194" s="681"/>
      <c r="AQ194" s="681"/>
      <c r="AR194" s="681"/>
    </row>
    <row r="195" spans="1:46" s="649" customFormat="1" ht="15" customHeight="1">
      <c r="A195" s="1271"/>
      <c r="B195" s="1271"/>
      <c r="C195" s="1271"/>
      <c r="D195" s="1271">
        <v>1</v>
      </c>
      <c r="E195" s="961"/>
      <c r="F195" s="954"/>
      <c r="G195" s="963"/>
      <c r="H195" s="964"/>
      <c r="I195" s="943"/>
      <c r="J195" s="938"/>
      <c r="K195" s="936"/>
      <c r="L195" s="686" t="str">
        <f>mergeValue(A195) &amp;"."&amp; mergeValue(B195)&amp;"."&amp; mergeValue(C195)&amp;"."&amp; mergeValue(D195)</f>
        <v>1.1.1.1</v>
      </c>
      <c r="M195" s="658" t="s">
        <v>21</v>
      </c>
      <c r="N195" s="1386"/>
      <c r="O195" s="1387"/>
      <c r="P195" s="1387"/>
      <c r="Q195" s="1387"/>
      <c r="R195" s="1387"/>
      <c r="S195" s="1387"/>
      <c r="T195" s="1387"/>
      <c r="U195" s="1387"/>
      <c r="V195" s="1387"/>
      <c r="W195" s="1387"/>
      <c r="X195" s="1387"/>
      <c r="Y195" s="1387"/>
      <c r="Z195" s="1387"/>
      <c r="AA195" s="1387"/>
      <c r="AB195" s="1387"/>
      <c r="AC195" s="1387"/>
      <c r="AD195" s="1387"/>
      <c r="AE195" s="1387"/>
      <c r="AF195" s="1388"/>
      <c r="AG195" s="1090" t="s">
        <v>623</v>
      </c>
      <c r="AH195" s="681"/>
      <c r="AI195" s="681"/>
      <c r="AJ195" s="681"/>
      <c r="AK195" s="681"/>
      <c r="AL195" s="681"/>
      <c r="AM195" s="681"/>
      <c r="AN195" s="681"/>
      <c r="AO195" s="681"/>
      <c r="AP195" s="681"/>
      <c r="AQ195" s="681"/>
      <c r="AR195" s="681"/>
    </row>
    <row r="196" spans="1:46" s="649" customFormat="1" ht="17.100000000000001" customHeight="1">
      <c r="A196" s="1271"/>
      <c r="B196" s="1271"/>
      <c r="C196" s="1271"/>
      <c r="D196" s="1271"/>
      <c r="E196" s="1271">
        <v>1</v>
      </c>
      <c r="F196" s="954"/>
      <c r="G196" s="963"/>
      <c r="H196" s="964"/>
      <c r="I196" s="965"/>
      <c r="J196" s="955"/>
      <c r="K196" s="1216"/>
      <c r="L196" s="1331" t="str">
        <f>mergeValue(A196) &amp;"."&amp; mergeValue(B196)&amp;"."&amp; mergeValue(C196)&amp;"."&amp; mergeValue(D196)&amp;"."&amp; mergeValue(E196)</f>
        <v>1.1.1.1.1</v>
      </c>
      <c r="M196" s="1332"/>
      <c r="N196" s="1279" t="s">
        <v>82</v>
      </c>
      <c r="O196" s="1338"/>
      <c r="P196" s="1336">
        <v>1</v>
      </c>
      <c r="Q196" s="1405"/>
      <c r="R196" s="1279" t="s">
        <v>82</v>
      </c>
      <c r="S196" s="1338"/>
      <c r="T196" s="1336">
        <v>1</v>
      </c>
      <c r="U196" s="1405"/>
      <c r="V196" s="1279" t="s">
        <v>82</v>
      </c>
      <c r="W196" s="664"/>
      <c r="X196" s="653">
        <v>1</v>
      </c>
      <c r="Y196" s="1035"/>
      <c r="Z196" s="636"/>
      <c r="AA196" s="636"/>
      <c r="AB196" s="1277"/>
      <c r="AC196" s="1279" t="s">
        <v>82</v>
      </c>
      <c r="AD196" s="1277"/>
      <c r="AE196" s="1279" t="s">
        <v>82</v>
      </c>
      <c r="AF196" s="678"/>
      <c r="AG196" s="1333" t="s">
        <v>622</v>
      </c>
      <c r="AH196" s="681" t="str">
        <f>strCheckDate(Z197:AF197)</f>
        <v/>
      </c>
      <c r="AI196" s="684" t="str">
        <f>IF(AND(COUNTIF(AJ191:AJ191,AJ196)&gt;1,AJ196&lt;&gt;""),"ErrUnique:HasDoubleConn","")</f>
        <v/>
      </c>
      <c r="AJ196" s="684"/>
      <c r="AK196" s="684"/>
      <c r="AL196" s="684"/>
      <c r="AM196" s="684"/>
      <c r="AN196" s="684"/>
      <c r="AO196" s="681"/>
      <c r="AP196" s="681"/>
      <c r="AQ196" s="681"/>
      <c r="AR196" s="681"/>
    </row>
    <row r="197" spans="1:46" s="649" customFormat="1" ht="17.100000000000001" customHeight="1">
      <c r="A197" s="1271"/>
      <c r="B197" s="1271"/>
      <c r="C197" s="1271"/>
      <c r="D197" s="1271"/>
      <c r="E197" s="1271"/>
      <c r="F197" s="954"/>
      <c r="G197" s="963"/>
      <c r="H197" s="964"/>
      <c r="I197" s="965"/>
      <c r="J197" s="955"/>
      <c r="K197" s="1216"/>
      <c r="L197" s="1331"/>
      <c r="M197" s="1332"/>
      <c r="N197" s="1279"/>
      <c r="O197" s="1338"/>
      <c r="P197" s="1336"/>
      <c r="Q197" s="1405"/>
      <c r="R197" s="1279"/>
      <c r="S197" s="1338"/>
      <c r="T197" s="1336"/>
      <c r="U197" s="1405"/>
      <c r="V197" s="1279"/>
      <c r="W197" s="687"/>
      <c r="X197" s="668"/>
      <c r="Y197" s="668"/>
      <c r="Z197" s="670"/>
      <c r="AA197" s="570" t="str">
        <f>AB196 &amp; "-" &amp; AD196</f>
        <v>-</v>
      </c>
      <c r="AB197" s="1278"/>
      <c r="AC197" s="1279"/>
      <c r="AD197" s="1278"/>
      <c r="AE197" s="1279"/>
      <c r="AF197" s="637"/>
      <c r="AG197" s="1334"/>
      <c r="AH197" s="681"/>
      <c r="AI197" s="684"/>
      <c r="AJ197" s="684"/>
      <c r="AK197" s="684"/>
      <c r="AL197" s="684"/>
      <c r="AM197" s="684"/>
      <c r="AN197" s="684"/>
      <c r="AO197" s="681"/>
      <c r="AP197" s="681"/>
      <c r="AQ197" s="681"/>
      <c r="AR197" s="681"/>
    </row>
    <row r="198" spans="1:46" s="649" customFormat="1" ht="17.100000000000001" customHeight="1">
      <c r="A198" s="1271"/>
      <c r="B198" s="1271"/>
      <c r="C198" s="1271"/>
      <c r="D198" s="1271"/>
      <c r="E198" s="1271"/>
      <c r="F198" s="954"/>
      <c r="G198" s="963"/>
      <c r="H198" s="964"/>
      <c r="I198" s="965"/>
      <c r="J198" s="955"/>
      <c r="K198" s="1216"/>
      <c r="L198" s="1331"/>
      <c r="M198" s="1332"/>
      <c r="N198" s="1279"/>
      <c r="O198" s="1338"/>
      <c r="P198" s="1336"/>
      <c r="Q198" s="1405"/>
      <c r="R198" s="1279"/>
      <c r="S198" s="569"/>
      <c r="T198" s="662"/>
      <c r="U198" s="668"/>
      <c r="V198" s="669"/>
      <c r="W198" s="669"/>
      <c r="X198" s="669"/>
      <c r="Y198" s="669"/>
      <c r="Z198" s="670"/>
      <c r="AA198" s="670"/>
      <c r="AB198" s="671"/>
      <c r="AC198" s="667"/>
      <c r="AD198" s="667"/>
      <c r="AE198" s="671"/>
      <c r="AF198" s="667"/>
      <c r="AG198" s="1334"/>
      <c r="AH198" s="681"/>
      <c r="AI198" s="684"/>
      <c r="AJ198" s="684"/>
      <c r="AK198" s="684"/>
      <c r="AL198" s="684"/>
      <c r="AM198" s="684"/>
      <c r="AN198" s="684"/>
      <c r="AO198" s="681"/>
      <c r="AP198" s="681"/>
      <c r="AQ198" s="681"/>
      <c r="AR198" s="681"/>
    </row>
    <row r="199" spans="1:46" s="649" customFormat="1" ht="17.100000000000001" customHeight="1">
      <c r="A199" s="1271"/>
      <c r="B199" s="1271"/>
      <c r="C199" s="1271"/>
      <c r="D199" s="1271"/>
      <c r="E199" s="1271"/>
      <c r="F199" s="954"/>
      <c r="G199" s="963"/>
      <c r="H199" s="964"/>
      <c r="I199" s="965"/>
      <c r="J199" s="955"/>
      <c r="K199" s="1216"/>
      <c r="L199" s="1331"/>
      <c r="M199" s="1332"/>
      <c r="N199" s="1279"/>
      <c r="O199" s="672"/>
      <c r="P199" s="674"/>
      <c r="Q199" s="673"/>
      <c r="R199" s="669"/>
      <c r="S199" s="669"/>
      <c r="T199" s="669"/>
      <c r="U199" s="669"/>
      <c r="V199" s="669"/>
      <c r="W199" s="669"/>
      <c r="X199" s="669"/>
      <c r="Y199" s="669"/>
      <c r="Z199" s="670"/>
      <c r="AA199" s="670"/>
      <c r="AB199" s="671"/>
      <c r="AC199" s="667"/>
      <c r="AD199" s="667"/>
      <c r="AE199" s="671"/>
      <c r="AF199" s="667"/>
      <c r="AG199" s="1334"/>
      <c r="AH199" s="681"/>
      <c r="AI199" s="684"/>
      <c r="AJ199" s="684"/>
      <c r="AK199" s="684"/>
      <c r="AL199" s="684"/>
      <c r="AM199" s="684"/>
      <c r="AN199" s="684"/>
      <c r="AO199" s="681"/>
      <c r="AP199" s="681"/>
      <c r="AQ199" s="681"/>
      <c r="AR199" s="681"/>
    </row>
    <row r="200" spans="1:46" s="648" customFormat="1" ht="15" customHeight="1">
      <c r="A200" s="1271"/>
      <c r="B200" s="1271"/>
      <c r="C200" s="1271"/>
      <c r="D200" s="1271"/>
      <c r="E200" s="962"/>
      <c r="F200" s="956"/>
      <c r="G200" s="958"/>
      <c r="H200" s="956"/>
      <c r="I200" s="965"/>
      <c r="J200" s="955"/>
      <c r="K200" s="949"/>
      <c r="L200" s="652"/>
      <c r="M200" s="661" t="s">
        <v>5</v>
      </c>
      <c r="N200" s="661"/>
      <c r="O200" s="661"/>
      <c r="P200" s="661"/>
      <c r="Q200" s="661"/>
      <c r="R200" s="661"/>
      <c r="S200" s="661"/>
      <c r="T200" s="661"/>
      <c r="U200" s="661"/>
      <c r="V200" s="661"/>
      <c r="W200" s="661"/>
      <c r="X200" s="661"/>
      <c r="Y200" s="661"/>
      <c r="Z200" s="661"/>
      <c r="AA200" s="661"/>
      <c r="AB200" s="661"/>
      <c r="AC200" s="661"/>
      <c r="AD200" s="661"/>
      <c r="AE200" s="661"/>
      <c r="AF200" s="661"/>
      <c r="AG200" s="1335"/>
      <c r="AH200" s="683"/>
      <c r="AI200" s="683"/>
      <c r="AJ200" s="685"/>
      <c r="AK200" s="685"/>
      <c r="AL200" s="685"/>
      <c r="AM200" s="685"/>
      <c r="AN200" s="685"/>
      <c r="AO200" s="683"/>
      <c r="AP200" s="683"/>
      <c r="AQ200" s="683"/>
      <c r="AR200" s="683"/>
    </row>
    <row r="201" spans="1:46" s="648" customFormat="1" ht="15" customHeight="1">
      <c r="A201" s="1271"/>
      <c r="B201" s="1271"/>
      <c r="C201" s="1271"/>
      <c r="D201" s="962"/>
      <c r="E201" s="962"/>
      <c r="F201" s="956"/>
      <c r="G201" s="963"/>
      <c r="H201" s="956"/>
      <c r="I201" s="949"/>
      <c r="J201" s="940"/>
      <c r="K201" s="949"/>
      <c r="L201" s="652"/>
      <c r="M201" s="660" t="s">
        <v>16</v>
      </c>
      <c r="N201" s="660"/>
      <c r="O201" s="660"/>
      <c r="P201" s="660"/>
      <c r="Q201" s="660"/>
      <c r="R201" s="660"/>
      <c r="S201" s="660"/>
      <c r="T201" s="660"/>
      <c r="U201" s="660"/>
      <c r="V201" s="660"/>
      <c r="W201" s="660"/>
      <c r="X201" s="660"/>
      <c r="Y201" s="660"/>
      <c r="Z201" s="660"/>
      <c r="AA201" s="660"/>
      <c r="AB201" s="660"/>
      <c r="AC201" s="660"/>
      <c r="AD201" s="660"/>
      <c r="AE201" s="660"/>
      <c r="AF201" s="667"/>
      <c r="AG201" s="663"/>
      <c r="AH201" s="683"/>
      <c r="AI201" s="683"/>
      <c r="AJ201" s="685"/>
      <c r="AK201" s="685"/>
      <c r="AL201" s="685"/>
      <c r="AM201" s="685"/>
      <c r="AN201" s="685"/>
      <c r="AO201" s="683"/>
      <c r="AP201" s="683"/>
      <c r="AQ201" s="683"/>
      <c r="AR201" s="683"/>
    </row>
    <row r="202" spans="1:46" s="648" customFormat="1" ht="15" customHeight="1">
      <c r="A202" s="1271"/>
      <c r="B202" s="1271"/>
      <c r="C202" s="962"/>
      <c r="D202" s="962"/>
      <c r="E202" s="962"/>
      <c r="F202" s="956"/>
      <c r="G202" s="963"/>
      <c r="H202" s="956"/>
      <c r="I202" s="949"/>
      <c r="J202" s="940"/>
      <c r="K202" s="949"/>
      <c r="L202" s="652"/>
      <c r="M202" s="659" t="s">
        <v>17</v>
      </c>
      <c r="N202" s="659"/>
      <c r="O202" s="659"/>
      <c r="P202" s="659"/>
      <c r="Q202" s="659"/>
      <c r="R202" s="659"/>
      <c r="S202" s="659"/>
      <c r="T202" s="659"/>
      <c r="U202" s="659"/>
      <c r="V202" s="659"/>
      <c r="W202" s="659"/>
      <c r="X202" s="659"/>
      <c r="Y202" s="659"/>
      <c r="Z202" s="655"/>
      <c r="AA202" s="655"/>
      <c r="AB202" s="671"/>
      <c r="AC202" s="667"/>
      <c r="AD202" s="666"/>
      <c r="AE202" s="659"/>
      <c r="AF202" s="667"/>
      <c r="AG202" s="663"/>
      <c r="AH202" s="683"/>
      <c r="AI202" s="683"/>
      <c r="AJ202" s="683"/>
      <c r="AK202" s="683"/>
      <c r="AL202" s="683"/>
      <c r="AM202" s="683"/>
      <c r="AN202" s="683"/>
      <c r="AO202" s="683"/>
      <c r="AP202" s="683"/>
      <c r="AQ202" s="683"/>
      <c r="AR202" s="683"/>
    </row>
    <row r="203" spans="1:46" s="648" customFormat="1" ht="15" customHeight="1">
      <c r="A203" s="1271"/>
      <c r="B203" s="962"/>
      <c r="C203" s="962"/>
      <c r="D203" s="962"/>
      <c r="E203" s="962"/>
      <c r="F203" s="956"/>
      <c r="G203" s="963"/>
      <c r="H203" s="956"/>
      <c r="I203" s="949"/>
      <c r="J203" s="940"/>
      <c r="K203" s="949"/>
      <c r="L203" s="652"/>
      <c r="M203" s="662" t="s">
        <v>18</v>
      </c>
      <c r="N203" s="662"/>
      <c r="O203" s="662"/>
      <c r="P203" s="662"/>
      <c r="Q203" s="662"/>
      <c r="R203" s="662"/>
      <c r="S203" s="662"/>
      <c r="T203" s="662"/>
      <c r="U203" s="662"/>
      <c r="V203" s="662"/>
      <c r="W203" s="662"/>
      <c r="X203" s="662"/>
      <c r="Y203" s="662"/>
      <c r="Z203" s="655"/>
      <c r="AA203" s="655"/>
      <c r="AB203" s="671"/>
      <c r="AC203" s="667"/>
      <c r="AD203" s="666"/>
      <c r="AE203" s="659"/>
      <c r="AF203" s="667"/>
      <c r="AG203" s="663"/>
      <c r="AH203" s="683"/>
      <c r="AI203" s="683"/>
      <c r="AJ203" s="683"/>
      <c r="AK203" s="683"/>
      <c r="AL203" s="683"/>
      <c r="AM203" s="683"/>
      <c r="AN203" s="683"/>
      <c r="AO203" s="683"/>
      <c r="AP203" s="683"/>
      <c r="AQ203" s="683"/>
      <c r="AR203" s="683"/>
    </row>
    <row r="204" spans="1:46" s="648" customFormat="1" ht="15" customHeight="1">
      <c r="A204" s="935"/>
      <c r="B204" s="935"/>
      <c r="C204" s="935"/>
      <c r="D204" s="935"/>
      <c r="E204" s="935"/>
      <c r="F204" s="935"/>
      <c r="G204" s="948"/>
      <c r="H204" s="949"/>
      <c r="I204" s="939"/>
      <c r="J204" s="940"/>
      <c r="K204" s="935"/>
      <c r="L204" s="652"/>
      <c r="M204" s="668" t="s">
        <v>307</v>
      </c>
      <c r="N204" s="668"/>
      <c r="O204" s="668"/>
      <c r="P204" s="668"/>
      <c r="Q204" s="668"/>
      <c r="R204" s="668"/>
      <c r="S204" s="668"/>
      <c r="T204" s="668"/>
      <c r="U204" s="668"/>
      <c r="V204" s="668"/>
      <c r="W204" s="668"/>
      <c r="X204" s="668"/>
      <c r="Y204" s="668"/>
      <c r="Z204" s="655"/>
      <c r="AA204" s="655"/>
      <c r="AB204" s="671"/>
      <c r="AC204" s="667"/>
      <c r="AD204" s="666"/>
      <c r="AE204" s="659"/>
      <c r="AF204" s="667"/>
      <c r="AG204" s="663"/>
      <c r="AH204" s="683"/>
      <c r="AI204" s="683"/>
      <c r="AJ204" s="683"/>
      <c r="AK204" s="683"/>
      <c r="AL204" s="683"/>
      <c r="AM204" s="683"/>
      <c r="AN204" s="683"/>
      <c r="AO204" s="683"/>
      <c r="AP204" s="683"/>
      <c r="AQ204" s="683"/>
      <c r="AR204" s="683"/>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73"/>
      <c r="R206" s="150"/>
      <c r="S206" s="150"/>
      <c r="T206" s="150"/>
      <c r="U206" s="1273"/>
      <c r="V206" s="150"/>
      <c r="W206" s="150"/>
      <c r="X206" s="150"/>
      <c r="Y206" s="1032"/>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73"/>
      <c r="R207" s="150"/>
      <c r="S207" s="150"/>
      <c r="T207" s="150"/>
      <c r="U207" s="1273"/>
      <c r="V207" s="150"/>
      <c r="W207" s="150"/>
      <c r="X207" s="150"/>
      <c r="Y207" s="150"/>
      <c r="Z207" s="150"/>
      <c r="AA207" s="150"/>
      <c r="AB207" s="150"/>
      <c r="AC207" s="150"/>
    </row>
    <row r="208" spans="1:46" ht="15" customHeight="1">
      <c r="G208" s="149"/>
      <c r="H208" s="150"/>
      <c r="I208" s="150"/>
      <c r="J208" s="80"/>
      <c r="K208" s="150"/>
      <c r="L208" s="150"/>
      <c r="M208" s="150"/>
      <c r="N208" s="150"/>
      <c r="O208" s="150"/>
      <c r="Q208" s="1273"/>
      <c r="V208" s="150"/>
      <c r="W208" s="150"/>
      <c r="X208" s="150"/>
      <c r="Z208" s="150"/>
      <c r="AA208" s="150"/>
      <c r="AB208" s="150"/>
      <c r="AC208" s="691"/>
      <c r="AD208" s="150"/>
    </row>
    <row r="209" spans="1:83" ht="15" customHeight="1">
      <c r="G209" s="149"/>
      <c r="H209" s="150"/>
      <c r="I209" s="150"/>
      <c r="J209" s="80"/>
      <c r="K209" s="150"/>
      <c r="L209" s="150"/>
      <c r="M209" s="150"/>
      <c r="N209" s="150"/>
      <c r="O209" s="150"/>
      <c r="Q209" s="216"/>
      <c r="Y209" s="150"/>
      <c r="Z209" s="150"/>
      <c r="AA209" s="150"/>
      <c r="AB209" s="150"/>
      <c r="AC209" s="150"/>
      <c r="AD209" s="150"/>
      <c r="AE209" s="150"/>
    </row>
    <row r="210" spans="1:83" ht="15" customHeight="1">
      <c r="A210" s="692"/>
      <c r="B210" s="692"/>
      <c r="C210" s="692"/>
      <c r="D210" s="692"/>
      <c r="E210" s="692"/>
      <c r="F210" s="692"/>
      <c r="G210" s="695"/>
      <c r="H210" s="696"/>
      <c r="I210" s="696"/>
      <c r="J210" s="693"/>
      <c r="K210" s="696"/>
      <c r="L210" s="696"/>
      <c r="M210" s="696"/>
      <c r="N210" s="1408" t="s">
        <v>83</v>
      </c>
      <c r="O210" s="1338"/>
      <c r="P210" s="1336">
        <v>1</v>
      </c>
      <c r="Q210" s="1374"/>
      <c r="R210" s="1279" t="s">
        <v>82</v>
      </c>
      <c r="S210" s="1381"/>
      <c r="T210" s="1406">
        <v>1</v>
      </c>
      <c r="U210" s="1274"/>
      <c r="V210" s="1279" t="s">
        <v>82</v>
      </c>
      <c r="W210" s="783"/>
      <c r="X210" s="699">
        <v>1</v>
      </c>
      <c r="Y210" s="1032"/>
      <c r="Z210" s="696"/>
      <c r="AA210" s="696"/>
      <c r="AB210" s="696"/>
      <c r="AC210" s="696"/>
      <c r="AD210" s="696"/>
      <c r="AE210" s="692"/>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c r="CB210" s="690"/>
      <c r="CC210" s="690"/>
      <c r="CD210" s="690"/>
      <c r="CE210" s="690"/>
    </row>
    <row r="211" spans="1:83" ht="15" customHeight="1">
      <c r="A211" s="692"/>
      <c r="B211" s="692"/>
      <c r="C211" s="692"/>
      <c r="D211" s="692"/>
      <c r="E211" s="692"/>
      <c r="F211" s="692"/>
      <c r="G211" s="695"/>
      <c r="H211" s="696"/>
      <c r="I211" s="696"/>
      <c r="J211" s="693"/>
      <c r="K211" s="696"/>
      <c r="L211" s="696"/>
      <c r="M211" s="696"/>
      <c r="N211" s="1408"/>
      <c r="O211" s="1338"/>
      <c r="P211" s="1336"/>
      <c r="Q211" s="1374"/>
      <c r="R211" s="1279"/>
      <c r="S211" s="1382"/>
      <c r="T211" s="1407"/>
      <c r="U211" s="1274"/>
      <c r="V211" s="1279"/>
      <c r="W211" s="697"/>
      <c r="X211" s="697"/>
      <c r="Y211" s="697" t="s">
        <v>627</v>
      </c>
      <c r="Z211" s="696"/>
      <c r="AA211" s="696"/>
      <c r="AB211" s="696"/>
      <c r="AC211" s="696"/>
      <c r="AD211" s="696"/>
      <c r="AE211" s="696"/>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c r="CB211" s="690"/>
      <c r="CC211" s="690"/>
      <c r="CD211" s="690"/>
      <c r="CE211" s="690"/>
    </row>
    <row r="212" spans="1:83" ht="15" customHeight="1">
      <c r="A212" s="692"/>
      <c r="B212" s="692"/>
      <c r="C212" s="692"/>
      <c r="D212" s="692"/>
      <c r="E212" s="692"/>
      <c r="F212" s="692"/>
      <c r="G212" s="695"/>
      <c r="H212" s="696"/>
      <c r="I212" s="696"/>
      <c r="J212" s="693"/>
      <c r="K212" s="696"/>
      <c r="L212" s="696"/>
      <c r="M212" s="696"/>
      <c r="N212" s="1408"/>
      <c r="O212" s="1338"/>
      <c r="P212" s="1336"/>
      <c r="Q212" s="1374"/>
      <c r="R212" s="1279"/>
      <c r="S212" s="694"/>
      <c r="T212" s="694"/>
      <c r="U212" s="697" t="s">
        <v>628</v>
      </c>
      <c r="V212" s="782"/>
      <c r="W212" s="698"/>
      <c r="X212" s="698"/>
      <c r="Y212" s="698"/>
      <c r="Z212" s="696"/>
      <c r="AA212" s="696"/>
      <c r="AB212" s="696"/>
      <c r="AC212" s="696"/>
      <c r="AD212" s="696"/>
      <c r="AE212" s="696"/>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c r="CB212" s="690"/>
      <c r="CC212" s="690"/>
      <c r="CD212" s="690"/>
      <c r="CE212" s="690"/>
    </row>
    <row r="213" spans="1:83" ht="15" customHeight="1">
      <c r="A213" s="692"/>
      <c r="B213" s="692"/>
      <c r="C213" s="692"/>
      <c r="D213" s="692"/>
      <c r="E213" s="692"/>
      <c r="F213" s="692"/>
      <c r="G213" s="695"/>
      <c r="H213" s="696"/>
      <c r="I213" s="696"/>
      <c r="J213" s="693"/>
      <c r="K213" s="696"/>
      <c r="L213" s="696"/>
      <c r="M213" s="696"/>
      <c r="N213" s="1279"/>
      <c r="O213" s="780"/>
      <c r="P213" s="780"/>
      <c r="Q213" s="781"/>
      <c r="R213" s="782"/>
      <c r="S213" s="698"/>
      <c r="T213" s="698"/>
      <c r="U213" s="698"/>
      <c r="V213" s="698"/>
      <c r="W213" s="698"/>
      <c r="X213" s="698"/>
      <c r="Y213" s="698"/>
      <c r="Z213" s="696"/>
      <c r="AA213" s="696"/>
      <c r="AB213" s="696"/>
      <c r="AC213" s="696"/>
      <c r="AD213" s="696"/>
      <c r="AE213" s="696"/>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c r="CB213" s="690"/>
      <c r="CC213" s="690"/>
      <c r="CD213" s="690"/>
      <c r="CE213" s="690"/>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3" customFormat="1" ht="18.75" customHeight="1">
      <c r="X216" s="683"/>
      <c r="Y216" s="683"/>
      <c r="Z216" s="683"/>
      <c r="AA216" s="683"/>
      <c r="AB216" s="683"/>
      <c r="AC216" s="683"/>
      <c r="AD216" s="683"/>
      <c r="AE216" s="683"/>
      <c r="AF216" s="683"/>
      <c r="AG216" s="683"/>
      <c r="AH216" s="683"/>
      <c r="AI216" s="683"/>
      <c r="AJ216" s="683"/>
    </row>
    <row r="217" spans="1:83" s="34" customFormat="1" ht="17.100000000000001" customHeight="1">
      <c r="G217" s="34" t="s">
        <v>12</v>
      </c>
      <c r="I217" s="34" t="s">
        <v>652</v>
      </c>
      <c r="V217" s="151"/>
      <c r="X217" s="208"/>
      <c r="Y217" s="208"/>
      <c r="Z217" s="208"/>
      <c r="AA217" s="208"/>
      <c r="AB217" s="208"/>
      <c r="AC217" s="208"/>
      <c r="AD217" s="208"/>
      <c r="AE217" s="208"/>
      <c r="AF217" s="208"/>
      <c r="AG217" s="208"/>
      <c r="AH217" s="208"/>
      <c r="AI217" s="208"/>
      <c r="AJ217" s="208"/>
    </row>
    <row r="218" spans="1:83" s="703" customFormat="1" ht="17.100000000000001" customHeight="1">
      <c r="L218" s="116"/>
      <c r="M218" s="116"/>
      <c r="N218" s="116"/>
      <c r="O218" s="116"/>
      <c r="P218" s="116"/>
      <c r="Q218" s="116"/>
      <c r="R218" s="116"/>
      <c r="S218" s="116"/>
      <c r="T218" s="116"/>
      <c r="U218" s="116"/>
      <c r="V218" s="116"/>
      <c r="W218" s="116"/>
      <c r="X218" s="683"/>
      <c r="Y218" s="683"/>
      <c r="Z218" s="683"/>
      <c r="AA218" s="683"/>
      <c r="AB218" s="683"/>
      <c r="AC218" s="683"/>
      <c r="AD218" s="683"/>
      <c r="AE218" s="683"/>
      <c r="AF218" s="683"/>
      <c r="AG218" s="683"/>
      <c r="AH218" s="683"/>
      <c r="AI218" s="683"/>
      <c r="AJ218" s="683"/>
    </row>
    <row r="219" spans="1:83" s="749" customFormat="1" ht="22.5">
      <c r="A219" s="1271">
        <v>1</v>
      </c>
      <c r="B219" s="829"/>
      <c r="C219" s="829"/>
      <c r="D219" s="829"/>
      <c r="E219" s="830"/>
      <c r="F219" s="831"/>
      <c r="G219" s="831"/>
      <c r="H219" s="831"/>
      <c r="I219" s="832"/>
      <c r="J219" s="827"/>
      <c r="K219" s="834"/>
      <c r="L219" s="742">
        <f>mergeValue(A219)</f>
        <v>1</v>
      </c>
      <c r="M219" s="608" t="s">
        <v>19</v>
      </c>
      <c r="N219" s="613"/>
      <c r="O219" s="1368"/>
      <c r="P219" s="1369"/>
      <c r="Q219" s="1369"/>
      <c r="R219" s="1369"/>
      <c r="S219" s="1369"/>
      <c r="T219" s="1369"/>
      <c r="U219" s="1369"/>
      <c r="V219" s="1370"/>
      <c r="W219" s="1122" t="s">
        <v>718</v>
      </c>
      <c r="X219" s="757"/>
      <c r="Y219" s="775"/>
      <c r="Z219" s="775" t="str">
        <f t="shared" ref="Z219:Z232" si="3">IF(M219="","",M219 )</f>
        <v>Наименование тарифа</v>
      </c>
      <c r="AA219" s="775"/>
      <c r="AB219" s="775"/>
      <c r="AC219" s="775"/>
      <c r="AD219" s="757"/>
      <c r="AE219" s="757"/>
      <c r="AF219" s="757"/>
      <c r="AG219" s="757"/>
      <c r="AH219" s="757"/>
      <c r="AI219" s="757"/>
      <c r="AJ219" s="757"/>
    </row>
    <row r="220" spans="1:83" s="749" customFormat="1" ht="22.5">
      <c r="A220" s="1271"/>
      <c r="B220" s="1271">
        <v>1</v>
      </c>
      <c r="C220" s="829"/>
      <c r="D220" s="829"/>
      <c r="E220" s="831"/>
      <c r="F220" s="831"/>
      <c r="G220" s="831"/>
      <c r="H220" s="831"/>
      <c r="I220" s="826"/>
      <c r="J220" s="825"/>
      <c r="K220" s="828"/>
      <c r="L220" s="742" t="str">
        <f>mergeValue(A220) &amp;"."&amp; mergeValue(B220)</f>
        <v>1.1</v>
      </c>
      <c r="M220" s="656" t="s">
        <v>15</v>
      </c>
      <c r="N220" s="613"/>
      <c r="O220" s="1368"/>
      <c r="P220" s="1369"/>
      <c r="Q220" s="1369"/>
      <c r="R220" s="1369"/>
      <c r="S220" s="1369"/>
      <c r="T220" s="1369"/>
      <c r="U220" s="1369"/>
      <c r="V220" s="1370"/>
      <c r="W220" s="1122" t="s">
        <v>459</v>
      </c>
      <c r="X220" s="757"/>
      <c r="Y220" s="775"/>
      <c r="Z220" s="775" t="str">
        <f t="shared" si="3"/>
        <v>Территория действия тарифа</v>
      </c>
      <c r="AA220" s="775"/>
      <c r="AB220" s="775"/>
      <c r="AC220" s="775"/>
      <c r="AD220" s="757"/>
      <c r="AE220" s="757"/>
      <c r="AF220" s="757"/>
      <c r="AG220" s="757"/>
      <c r="AH220" s="757"/>
      <c r="AI220" s="757"/>
      <c r="AJ220" s="757"/>
    </row>
    <row r="221" spans="1:83" s="749" customFormat="1" ht="22.5">
      <c r="A221" s="1271"/>
      <c r="B221" s="1271"/>
      <c r="C221" s="1271">
        <v>1</v>
      </c>
      <c r="D221" s="829"/>
      <c r="E221" s="831"/>
      <c r="F221" s="831"/>
      <c r="G221" s="831"/>
      <c r="H221" s="831"/>
      <c r="I221" s="833"/>
      <c r="J221" s="825"/>
      <c r="K221" s="828"/>
      <c r="L221" s="742" t="str">
        <f>mergeValue(A221) &amp;"."&amp; mergeValue(B221)&amp;"."&amp; mergeValue(C221)</f>
        <v>1.1.1</v>
      </c>
      <c r="M221" s="657" t="s">
        <v>7</v>
      </c>
      <c r="N221" s="613"/>
      <c r="O221" s="1368"/>
      <c r="P221" s="1369"/>
      <c r="Q221" s="1369"/>
      <c r="R221" s="1369"/>
      <c r="S221" s="1369"/>
      <c r="T221" s="1369"/>
      <c r="U221" s="1369"/>
      <c r="V221" s="1370"/>
      <c r="W221" s="1122" t="s">
        <v>600</v>
      </c>
      <c r="X221" s="757"/>
      <c r="Y221" s="775"/>
      <c r="Z221" s="775" t="str">
        <f t="shared" si="3"/>
        <v xml:space="preserve">Наименование системы теплоснабжения </v>
      </c>
      <c r="AA221" s="775"/>
      <c r="AB221" s="775"/>
      <c r="AC221" s="775"/>
      <c r="AD221" s="757"/>
      <c r="AE221" s="757"/>
      <c r="AF221" s="757"/>
      <c r="AG221" s="757"/>
      <c r="AH221" s="757"/>
      <c r="AI221" s="757"/>
      <c r="AJ221" s="757"/>
    </row>
    <row r="222" spans="1:83" s="749" customFormat="1" ht="22.5">
      <c r="A222" s="1271"/>
      <c r="B222" s="1271"/>
      <c r="C222" s="1271"/>
      <c r="D222" s="1271">
        <v>1</v>
      </c>
      <c r="E222" s="831"/>
      <c r="F222" s="831"/>
      <c r="G222" s="831"/>
      <c r="H222" s="831"/>
      <c r="I222" s="833"/>
      <c r="J222" s="825"/>
      <c r="K222" s="828"/>
      <c r="L222" s="742" t="str">
        <f>mergeValue(A222) &amp;"."&amp; mergeValue(B222)&amp;"."&amp; mergeValue(C222)&amp;"."&amp; mergeValue(D222)</f>
        <v>1.1.1.1</v>
      </c>
      <c r="M222" s="658" t="s">
        <v>21</v>
      </c>
      <c r="N222" s="613"/>
      <c r="O222" s="1368"/>
      <c r="P222" s="1369"/>
      <c r="Q222" s="1369"/>
      <c r="R222" s="1369"/>
      <c r="S222" s="1369"/>
      <c r="T222" s="1369"/>
      <c r="U222" s="1369"/>
      <c r="V222" s="1370"/>
      <c r="W222" s="1122" t="s">
        <v>601</v>
      </c>
      <c r="X222" s="757"/>
      <c r="Y222" s="775"/>
      <c r="Z222" s="775" t="str">
        <f t="shared" si="3"/>
        <v xml:space="preserve">Источник тепловой энергии  </v>
      </c>
      <c r="AA222" s="775"/>
      <c r="AB222" s="775"/>
      <c r="AC222" s="775"/>
      <c r="AD222" s="757"/>
      <c r="AE222" s="757"/>
      <c r="AF222" s="757"/>
      <c r="AG222" s="757"/>
      <c r="AH222" s="757"/>
      <c r="AI222" s="757"/>
      <c r="AJ222" s="757"/>
    </row>
    <row r="223" spans="1:83" s="749" customFormat="1" ht="78.75">
      <c r="A223" s="1271"/>
      <c r="B223" s="1271"/>
      <c r="C223" s="1271"/>
      <c r="D223" s="1271"/>
      <c r="E223" s="1271">
        <v>1</v>
      </c>
      <c r="F223" s="831"/>
      <c r="G223" s="831"/>
      <c r="H223" s="829">
        <v>1</v>
      </c>
      <c r="I223" s="1271">
        <v>1</v>
      </c>
      <c r="J223" s="831"/>
      <c r="K223" s="836"/>
      <c r="L223" s="742" t="str">
        <f>mergeValue(A223) &amp;"."&amp; mergeValue(B223)&amp;"."&amp; mergeValue(C223)&amp;"."&amp; mergeValue(D223)&amp;"."&amp; mergeValue(E223)</f>
        <v>1.1.1.1.1</v>
      </c>
      <c r="M223" s="522" t="s">
        <v>8</v>
      </c>
      <c r="N223" s="613"/>
      <c r="O223" s="1274"/>
      <c r="P223" s="1275"/>
      <c r="Q223" s="1275"/>
      <c r="R223" s="1275"/>
      <c r="S223" s="1275"/>
      <c r="T223" s="1275"/>
      <c r="U223" s="1275"/>
      <c r="V223" s="1276"/>
      <c r="W223" s="1122" t="s">
        <v>719</v>
      </c>
      <c r="X223" s="757"/>
      <c r="Y223" s="775"/>
      <c r="Z223" s="775" t="str">
        <f t="shared" si="3"/>
        <v>Схема подключения теплопотребляющей установки к коллектору источника тепловой энергии</v>
      </c>
      <c r="AA223" s="775"/>
      <c r="AB223" s="775"/>
      <c r="AC223" s="775"/>
      <c r="AD223" s="757"/>
      <c r="AE223" s="757"/>
      <c r="AF223" s="757"/>
      <c r="AG223" s="757"/>
      <c r="AH223" s="757"/>
      <c r="AI223" s="757"/>
      <c r="AJ223" s="757"/>
    </row>
    <row r="224" spans="1:83" s="749" customFormat="1" ht="33.75">
      <c r="A224" s="1271"/>
      <c r="B224" s="1271"/>
      <c r="C224" s="1271"/>
      <c r="D224" s="1271"/>
      <c r="E224" s="1271"/>
      <c r="F224" s="1271">
        <v>1</v>
      </c>
      <c r="G224" s="829"/>
      <c r="H224" s="829"/>
      <c r="I224" s="1271"/>
      <c r="J224" s="1271">
        <v>1</v>
      </c>
      <c r="K224" s="837"/>
      <c r="L224" s="742" t="str">
        <f>mergeValue(A224) &amp;"."&amp; mergeValue(B224)&amp;"."&amp; mergeValue(C224)&amp;"."&amp; mergeValue(D224)&amp;"."&amp; mergeValue(E224)&amp;"."&amp; mergeValue(F224)</f>
        <v>1.1.1.1.1.1</v>
      </c>
      <c r="M224" s="523" t="s">
        <v>9</v>
      </c>
      <c r="N224" s="613"/>
      <c r="O224" s="1274"/>
      <c r="P224" s="1275"/>
      <c r="Q224" s="1275"/>
      <c r="R224" s="1275"/>
      <c r="S224" s="1275"/>
      <c r="T224" s="1275"/>
      <c r="U224" s="1275"/>
      <c r="V224" s="1276"/>
      <c r="W224" s="1122" t="s">
        <v>720</v>
      </c>
      <c r="X224" s="757"/>
      <c r="Y224" s="775"/>
      <c r="Z224" s="775" t="str">
        <f t="shared" si="3"/>
        <v>Группа потребителей</v>
      </c>
      <c r="AA224" s="775"/>
      <c r="AB224" s="775"/>
      <c r="AC224" s="775"/>
      <c r="AD224" s="757"/>
      <c r="AE224" s="757"/>
      <c r="AF224" s="757"/>
      <c r="AG224" s="757"/>
      <c r="AH224" s="757"/>
      <c r="AI224" s="757"/>
      <c r="AJ224" s="757"/>
    </row>
    <row r="225" spans="1:36" s="749" customFormat="1" ht="122.1" customHeight="1">
      <c r="A225" s="1271"/>
      <c r="B225" s="1271"/>
      <c r="C225" s="1271"/>
      <c r="D225" s="1271"/>
      <c r="E225" s="1271"/>
      <c r="F225" s="1271"/>
      <c r="G225" s="829">
        <v>1</v>
      </c>
      <c r="H225" s="829"/>
      <c r="I225" s="1271"/>
      <c r="J225" s="1271"/>
      <c r="K225" s="837">
        <v>1</v>
      </c>
      <c r="L225" s="742" t="str">
        <f>mergeValue(A225) &amp;"."&amp; mergeValue(B225)&amp;"."&amp; mergeValue(C225)&amp;"."&amp; mergeValue(D225)&amp;"."&amp; mergeValue(E225)&amp;"."&amp; mergeValue(F225)&amp;"."&amp; mergeValue(G225)</f>
        <v>1.1.1.1.1.1.1</v>
      </c>
      <c r="M225" s="1009"/>
      <c r="N225" s="613"/>
      <c r="O225" s="724"/>
      <c r="P225" s="724"/>
      <c r="Q225" s="724"/>
      <c r="R225" s="1278"/>
      <c r="S225" s="1279" t="s">
        <v>82</v>
      </c>
      <c r="T225" s="1278"/>
      <c r="U225" s="1279" t="s">
        <v>82</v>
      </c>
      <c r="V225" s="724"/>
      <c r="W225" s="1289" t="s">
        <v>721</v>
      </c>
      <c r="X225" s="757" t="str">
        <f>strCheckDate(O226:V226)</f>
        <v/>
      </c>
      <c r="Y225" s="775"/>
      <c r="Z225" s="775" t="str">
        <f t="shared" si="3"/>
        <v/>
      </c>
      <c r="AA225" s="775"/>
      <c r="AB225" s="775"/>
      <c r="AC225" s="775"/>
      <c r="AD225" s="757"/>
      <c r="AE225" s="757"/>
      <c r="AF225" s="757"/>
      <c r="AG225" s="757"/>
      <c r="AH225" s="757"/>
      <c r="AI225" s="757"/>
      <c r="AJ225" s="757"/>
    </row>
    <row r="226" spans="1:36" s="749" customFormat="1" ht="14.25" hidden="1" customHeight="1">
      <c r="A226" s="1271"/>
      <c r="B226" s="1271"/>
      <c r="C226" s="1271"/>
      <c r="D226" s="1271"/>
      <c r="E226" s="1271"/>
      <c r="F226" s="1271"/>
      <c r="G226" s="829"/>
      <c r="H226" s="829"/>
      <c r="I226" s="1271"/>
      <c r="J226" s="1271"/>
      <c r="K226" s="837"/>
      <c r="L226" s="750"/>
      <c r="M226" s="613"/>
      <c r="N226" s="613"/>
      <c r="O226" s="724"/>
      <c r="P226" s="724"/>
      <c r="Q226" s="730" t="str">
        <f>R225 &amp; "-" &amp; T225</f>
        <v>-</v>
      </c>
      <c r="R226" s="1278"/>
      <c r="S226" s="1279"/>
      <c r="T226" s="1278"/>
      <c r="U226" s="1279"/>
      <c r="V226" s="724"/>
      <c r="W226" s="1290"/>
      <c r="X226" s="757"/>
      <c r="Y226" s="775"/>
      <c r="Z226" s="775" t="str">
        <f t="shared" si="3"/>
        <v/>
      </c>
      <c r="AA226" s="775"/>
      <c r="AB226" s="775"/>
      <c r="AC226" s="775"/>
      <c r="AD226" s="757"/>
      <c r="AE226" s="757"/>
      <c r="AF226" s="757"/>
      <c r="AG226" s="757"/>
      <c r="AH226" s="757"/>
      <c r="AI226" s="757"/>
      <c r="AJ226" s="757"/>
    </row>
    <row r="227" spans="1:36" s="749" customFormat="1" ht="15" customHeight="1">
      <c r="A227" s="1271"/>
      <c r="B227" s="1271"/>
      <c r="C227" s="1271"/>
      <c r="D227" s="1271"/>
      <c r="E227" s="1271"/>
      <c r="F227" s="1271"/>
      <c r="G227" s="831"/>
      <c r="H227" s="829"/>
      <c r="I227" s="1271"/>
      <c r="J227" s="1271"/>
      <c r="K227" s="836"/>
      <c r="L227" s="652"/>
      <c r="M227" s="525" t="s">
        <v>24</v>
      </c>
      <c r="N227" s="726"/>
      <c r="O227" s="726"/>
      <c r="P227" s="726"/>
      <c r="Q227" s="726"/>
      <c r="R227" s="726"/>
      <c r="S227" s="726"/>
      <c r="T227" s="726"/>
      <c r="U227" s="726"/>
      <c r="V227" s="723"/>
      <c r="W227" s="1291"/>
      <c r="X227" s="757"/>
      <c r="Y227" s="775"/>
      <c r="Z227" s="775" t="str">
        <f t="shared" si="3"/>
        <v>Добавить вид теплоносителя (параметры теплоносителя)</v>
      </c>
      <c r="AA227" s="775"/>
      <c r="AB227" s="775"/>
      <c r="AC227" s="775"/>
      <c r="AD227" s="757"/>
      <c r="AE227" s="757"/>
      <c r="AF227" s="757"/>
      <c r="AG227" s="757"/>
      <c r="AH227" s="757"/>
      <c r="AI227" s="757"/>
      <c r="AJ227" s="757"/>
    </row>
    <row r="228" spans="1:36" s="749" customFormat="1" ht="15" customHeight="1">
      <c r="A228" s="1271"/>
      <c r="B228" s="1271"/>
      <c r="C228" s="1271"/>
      <c r="D228" s="1271"/>
      <c r="E228" s="1271"/>
      <c r="F228" s="831"/>
      <c r="G228" s="831"/>
      <c r="H228" s="829"/>
      <c r="I228" s="1271"/>
      <c r="J228" s="831"/>
      <c r="K228" s="836"/>
      <c r="L228" s="652"/>
      <c r="M228" s="524" t="s">
        <v>10</v>
      </c>
      <c r="N228" s="726"/>
      <c r="O228" s="726"/>
      <c r="P228" s="726"/>
      <c r="Q228" s="726"/>
      <c r="R228" s="726"/>
      <c r="S228" s="726"/>
      <c r="T228" s="726"/>
      <c r="U228" s="725"/>
      <c r="V228" s="726"/>
      <c r="W228" s="632"/>
      <c r="X228" s="757"/>
      <c r="Y228" s="775"/>
      <c r="Z228" s="775" t="str">
        <f t="shared" si="3"/>
        <v>Добавить группу потребителей</v>
      </c>
      <c r="AA228" s="775"/>
      <c r="AB228" s="775"/>
      <c r="AC228" s="775"/>
      <c r="AD228" s="757"/>
      <c r="AE228" s="757"/>
      <c r="AF228" s="757"/>
      <c r="AG228" s="757"/>
      <c r="AH228" s="757"/>
      <c r="AI228" s="757"/>
      <c r="AJ228" s="757"/>
    </row>
    <row r="229" spans="1:36" s="749" customFormat="1" ht="15" customHeight="1">
      <c r="A229" s="1271"/>
      <c r="B229" s="1271"/>
      <c r="C229" s="1271"/>
      <c r="D229" s="1271"/>
      <c r="E229" s="835"/>
      <c r="F229" s="831"/>
      <c r="G229" s="831"/>
      <c r="H229" s="831"/>
      <c r="I229" s="827"/>
      <c r="J229" s="824"/>
      <c r="K229" s="834"/>
      <c r="L229" s="652"/>
      <c r="M229" s="721" t="s">
        <v>11</v>
      </c>
      <c r="N229" s="726"/>
      <c r="O229" s="726"/>
      <c r="P229" s="726"/>
      <c r="Q229" s="726"/>
      <c r="R229" s="726"/>
      <c r="S229" s="726"/>
      <c r="T229" s="726"/>
      <c r="U229" s="725"/>
      <c r="V229" s="726"/>
      <c r="W229" s="632"/>
      <c r="X229" s="757"/>
      <c r="Y229" s="775"/>
      <c r="Z229" s="775" t="str">
        <f t="shared" si="3"/>
        <v>Добавить схему подключения</v>
      </c>
      <c r="AA229" s="775"/>
      <c r="AB229" s="775"/>
      <c r="AC229" s="775"/>
      <c r="AD229" s="757"/>
      <c r="AE229" s="757"/>
      <c r="AF229" s="757"/>
      <c r="AG229" s="757"/>
      <c r="AH229" s="757"/>
      <c r="AI229" s="757"/>
      <c r="AJ229" s="757"/>
    </row>
    <row r="230" spans="1:36" s="749" customFormat="1" ht="15" customHeight="1">
      <c r="A230" s="1271"/>
      <c r="B230" s="1271"/>
      <c r="C230" s="1271"/>
      <c r="D230" s="835"/>
      <c r="E230" s="835"/>
      <c r="F230" s="831"/>
      <c r="G230" s="831"/>
      <c r="H230" s="831"/>
      <c r="I230" s="827"/>
      <c r="J230" s="824"/>
      <c r="K230" s="834"/>
      <c r="L230" s="652"/>
      <c r="M230" s="720" t="s">
        <v>16</v>
      </c>
      <c r="N230" s="726"/>
      <c r="O230" s="726"/>
      <c r="P230" s="726"/>
      <c r="Q230" s="726"/>
      <c r="R230" s="726"/>
      <c r="S230" s="726"/>
      <c r="T230" s="726"/>
      <c r="U230" s="725"/>
      <c r="V230" s="726"/>
      <c r="W230" s="632"/>
      <c r="X230" s="757"/>
      <c r="Y230" s="775"/>
      <c r="Z230" s="775" t="str">
        <f t="shared" si="3"/>
        <v>Добавить источник тепловой энергии</v>
      </c>
      <c r="AA230" s="775"/>
      <c r="AB230" s="775"/>
      <c r="AC230" s="775"/>
      <c r="AD230" s="757"/>
      <c r="AE230" s="757"/>
      <c r="AF230" s="757"/>
      <c r="AG230" s="757"/>
      <c r="AH230" s="757"/>
      <c r="AI230" s="757"/>
      <c r="AJ230" s="757"/>
    </row>
    <row r="231" spans="1:36" s="749" customFormat="1" ht="15" customHeight="1">
      <c r="A231" s="1271"/>
      <c r="B231" s="1271"/>
      <c r="C231" s="835"/>
      <c r="D231" s="835"/>
      <c r="E231" s="835"/>
      <c r="F231" s="835"/>
      <c r="G231" s="840"/>
      <c r="H231" s="827"/>
      <c r="I231" s="838"/>
      <c r="J231" s="824"/>
      <c r="K231" s="839"/>
      <c r="L231" s="652"/>
      <c r="M231" s="719" t="s">
        <v>17</v>
      </c>
      <c r="N231" s="726"/>
      <c r="O231" s="726"/>
      <c r="P231" s="726"/>
      <c r="Q231" s="726"/>
      <c r="R231" s="726"/>
      <c r="S231" s="726"/>
      <c r="T231" s="726"/>
      <c r="U231" s="725"/>
      <c r="V231" s="726"/>
      <c r="W231" s="632"/>
      <c r="X231" s="757"/>
      <c r="Y231" s="775"/>
      <c r="Z231" s="775" t="str">
        <f t="shared" si="3"/>
        <v>Добавить наименование системы теплоснабжения</v>
      </c>
      <c r="AA231" s="775"/>
      <c r="AB231" s="775"/>
      <c r="AC231" s="775"/>
      <c r="AD231" s="757"/>
      <c r="AE231" s="757"/>
      <c r="AF231" s="757"/>
      <c r="AG231" s="757"/>
      <c r="AH231" s="757"/>
      <c r="AI231" s="757"/>
      <c r="AJ231" s="757"/>
    </row>
    <row r="232" spans="1:36" s="749" customFormat="1" ht="15" customHeight="1">
      <c r="A232" s="1271"/>
      <c r="B232" s="835"/>
      <c r="C232" s="835"/>
      <c r="D232" s="835"/>
      <c r="E232" s="835"/>
      <c r="F232" s="835"/>
      <c r="G232" s="840"/>
      <c r="H232" s="827"/>
      <c r="I232" s="827"/>
      <c r="J232" s="824"/>
      <c r="K232" s="834"/>
      <c r="L232" s="652"/>
      <c r="M232" s="694" t="s">
        <v>18</v>
      </c>
      <c r="N232" s="726"/>
      <c r="O232" s="726"/>
      <c r="P232" s="726"/>
      <c r="Q232" s="726"/>
      <c r="R232" s="726"/>
      <c r="S232" s="726"/>
      <c r="T232" s="726"/>
      <c r="U232" s="725"/>
      <c r="V232" s="726"/>
      <c r="W232" s="632"/>
      <c r="X232" s="757"/>
      <c r="Y232" s="775"/>
      <c r="Z232" s="775" t="str">
        <f t="shared" si="3"/>
        <v>Добавить территорию действия тарифа</v>
      </c>
      <c r="AA232" s="775"/>
      <c r="AB232" s="775"/>
      <c r="AC232" s="775"/>
      <c r="AD232" s="757"/>
      <c r="AE232" s="757"/>
      <c r="AF232" s="757"/>
      <c r="AG232" s="757"/>
      <c r="AH232" s="757"/>
      <c r="AI232" s="757"/>
      <c r="AJ232" s="757"/>
    </row>
    <row r="233" spans="1:36" s="703" customFormat="1" ht="15" customHeight="1">
      <c r="A233" s="823"/>
      <c r="B233" s="823"/>
      <c r="C233" s="823"/>
      <c r="D233" s="823"/>
      <c r="E233" s="823"/>
      <c r="F233" s="823"/>
      <c r="G233" s="823"/>
      <c r="H233" s="823"/>
      <c r="I233" s="823"/>
      <c r="J233" s="823"/>
      <c r="K233" s="823"/>
      <c r="L233" s="461"/>
      <c r="M233" s="697" t="s">
        <v>307</v>
      </c>
      <c r="N233" s="726"/>
      <c r="O233" s="726"/>
      <c r="P233" s="726"/>
      <c r="Q233" s="726"/>
      <c r="R233" s="726"/>
      <c r="S233" s="726"/>
      <c r="T233" s="726"/>
      <c r="U233" s="725"/>
      <c r="V233" s="726"/>
      <c r="W233" s="726"/>
      <c r="X233" s="726"/>
      <c r="Y233" s="726"/>
      <c r="Z233" s="726"/>
      <c r="AA233" s="726"/>
      <c r="AB233" s="725"/>
      <c r="AC233" s="726"/>
      <c r="AD233" s="632"/>
      <c r="AE233" s="683"/>
      <c r="AF233" s="683"/>
      <c r="AG233" s="683"/>
      <c r="AH233" s="683"/>
    </row>
    <row r="234" spans="1:36" s="935" customFormat="1" ht="18.75" customHeight="1">
      <c r="X234" s="956"/>
      <c r="Y234" s="956"/>
      <c r="Z234" s="956"/>
      <c r="AA234" s="956"/>
      <c r="AB234" s="956"/>
      <c r="AC234" s="956"/>
      <c r="AD234" s="956"/>
      <c r="AE234" s="956"/>
      <c r="AF234" s="956"/>
      <c r="AG234" s="956"/>
      <c r="AH234" s="956"/>
      <c r="AI234" s="956"/>
      <c r="AJ234" s="956"/>
    </row>
    <row r="235" spans="1:36" s="34" customFormat="1" ht="17.100000000000001" customHeight="1">
      <c r="G235" s="34" t="s">
        <v>12</v>
      </c>
      <c r="I235" s="34" t="s">
        <v>210</v>
      </c>
      <c r="V235" s="151"/>
      <c r="X235" s="208"/>
      <c r="Y235" s="208"/>
      <c r="Z235" s="208"/>
      <c r="AA235" s="208"/>
      <c r="AB235" s="208"/>
      <c r="AC235" s="208"/>
      <c r="AD235" s="208"/>
      <c r="AE235" s="208"/>
      <c r="AF235" s="208"/>
      <c r="AG235" s="208"/>
      <c r="AH235" s="208"/>
      <c r="AI235" s="208"/>
      <c r="AJ235" s="208"/>
    </row>
    <row r="236" spans="1:36" s="935" customFormat="1" ht="17.100000000000001" customHeight="1">
      <c r="L236" s="116"/>
      <c r="M236" s="116"/>
      <c r="N236" s="116"/>
      <c r="O236" s="116"/>
      <c r="P236" s="116"/>
      <c r="Q236" s="116"/>
      <c r="R236" s="116"/>
      <c r="S236" s="116"/>
      <c r="T236" s="116"/>
      <c r="U236" s="116"/>
      <c r="V236" s="116"/>
      <c r="W236" s="116"/>
      <c r="X236" s="956"/>
      <c r="Y236" s="956"/>
      <c r="Z236" s="956"/>
      <c r="AA236" s="956"/>
      <c r="AB236" s="956"/>
      <c r="AC236" s="956"/>
      <c r="AD236" s="956"/>
      <c r="AE236" s="956"/>
      <c r="AF236" s="956"/>
      <c r="AG236" s="956"/>
      <c r="AH236" s="956"/>
      <c r="AI236" s="956"/>
      <c r="AJ236" s="956"/>
    </row>
    <row r="237" spans="1:36" s="936" customFormat="1" ht="22.5">
      <c r="A237" s="1271">
        <v>1</v>
      </c>
      <c r="B237" s="961"/>
      <c r="C237" s="961"/>
      <c r="D237" s="961"/>
      <c r="E237" s="927"/>
      <c r="F237" s="972"/>
      <c r="G237" s="972"/>
      <c r="H237" s="972"/>
      <c r="I237" s="929"/>
      <c r="J237" s="925"/>
      <c r="K237" s="909"/>
      <c r="L237" s="976">
        <f>mergeValue(A237)</f>
        <v>1</v>
      </c>
      <c r="M237" s="608" t="s">
        <v>19</v>
      </c>
      <c r="N237" s="613"/>
      <c r="O237" s="1368"/>
      <c r="P237" s="1369"/>
      <c r="Q237" s="1369"/>
      <c r="R237" s="1369"/>
      <c r="S237" s="1369"/>
      <c r="T237" s="1369"/>
      <c r="U237" s="1369"/>
      <c r="V237" s="1370"/>
      <c r="W237" s="1122" t="s">
        <v>718</v>
      </c>
      <c r="X237" s="954"/>
      <c r="Y237" s="775"/>
      <c r="Z237" s="775" t="str">
        <f t="shared" ref="Z237:Z250" si="4">IF(M237="","",M237 )</f>
        <v>Наименование тарифа</v>
      </c>
      <c r="AA237" s="775"/>
      <c r="AB237" s="775"/>
      <c r="AC237" s="775"/>
      <c r="AD237" s="954"/>
      <c r="AE237" s="954"/>
      <c r="AF237" s="954"/>
      <c r="AG237" s="954"/>
      <c r="AH237" s="954"/>
      <c r="AI237" s="954"/>
      <c r="AJ237" s="954"/>
    </row>
    <row r="238" spans="1:36" s="936" customFormat="1" ht="22.5">
      <c r="A238" s="1271"/>
      <c r="B238" s="1271">
        <v>1</v>
      </c>
      <c r="C238" s="961"/>
      <c r="D238" s="961"/>
      <c r="E238" s="972"/>
      <c r="F238" s="972"/>
      <c r="G238" s="972"/>
      <c r="H238" s="972"/>
      <c r="I238" s="967"/>
      <c r="J238" s="900"/>
      <c r="K238" s="903"/>
      <c r="L238" s="976" t="str">
        <f>mergeValue(A238) &amp;"."&amp; mergeValue(B238)</f>
        <v>1.1</v>
      </c>
      <c r="M238" s="656" t="s">
        <v>15</v>
      </c>
      <c r="N238" s="613"/>
      <c r="O238" s="1368"/>
      <c r="P238" s="1369"/>
      <c r="Q238" s="1369"/>
      <c r="R238" s="1369"/>
      <c r="S238" s="1369"/>
      <c r="T238" s="1369"/>
      <c r="U238" s="1369"/>
      <c r="V238" s="1370"/>
      <c r="W238" s="1122" t="s">
        <v>459</v>
      </c>
      <c r="X238" s="954"/>
      <c r="Y238" s="775"/>
      <c r="Z238" s="775" t="str">
        <f t="shared" si="4"/>
        <v>Территория действия тарифа</v>
      </c>
      <c r="AA238" s="775"/>
      <c r="AB238" s="775"/>
      <c r="AC238" s="775"/>
      <c r="AD238" s="954"/>
      <c r="AE238" s="954"/>
      <c r="AF238" s="954"/>
      <c r="AG238" s="954"/>
      <c r="AH238" s="954"/>
      <c r="AI238" s="954"/>
      <c r="AJ238" s="954"/>
    </row>
    <row r="239" spans="1:36" s="936" customFormat="1" ht="22.5">
      <c r="A239" s="1271"/>
      <c r="B239" s="1271"/>
      <c r="C239" s="1271">
        <v>1</v>
      </c>
      <c r="D239" s="961"/>
      <c r="E239" s="972"/>
      <c r="F239" s="972"/>
      <c r="G239" s="972"/>
      <c r="H239" s="972"/>
      <c r="I239" s="908"/>
      <c r="J239" s="900"/>
      <c r="K239" s="903"/>
      <c r="L239" s="976" t="str">
        <f>mergeValue(A239) &amp;"."&amp; mergeValue(B239)&amp;"."&amp; mergeValue(C239)</f>
        <v>1.1.1</v>
      </c>
      <c r="M239" s="657" t="s">
        <v>7</v>
      </c>
      <c r="N239" s="613"/>
      <c r="O239" s="1368"/>
      <c r="P239" s="1369"/>
      <c r="Q239" s="1369"/>
      <c r="R239" s="1369"/>
      <c r="S239" s="1369"/>
      <c r="T239" s="1369"/>
      <c r="U239" s="1369"/>
      <c r="V239" s="1370"/>
      <c r="W239" s="1122" t="s">
        <v>600</v>
      </c>
      <c r="X239" s="954"/>
      <c r="Y239" s="775"/>
      <c r="Z239" s="775" t="str">
        <f t="shared" si="4"/>
        <v xml:space="preserve">Наименование системы теплоснабжения </v>
      </c>
      <c r="AA239" s="775"/>
      <c r="AB239" s="775"/>
      <c r="AC239" s="775"/>
      <c r="AD239" s="954"/>
      <c r="AE239" s="954"/>
      <c r="AF239" s="954"/>
      <c r="AG239" s="954"/>
      <c r="AH239" s="954"/>
      <c r="AI239" s="954"/>
      <c r="AJ239" s="954"/>
    </row>
    <row r="240" spans="1:36" s="936" customFormat="1" ht="22.5">
      <c r="A240" s="1271"/>
      <c r="B240" s="1271"/>
      <c r="C240" s="1271"/>
      <c r="D240" s="1271">
        <v>1</v>
      </c>
      <c r="E240" s="972"/>
      <c r="F240" s="972"/>
      <c r="G240" s="972"/>
      <c r="H240" s="972"/>
      <c r="I240" s="908"/>
      <c r="J240" s="900"/>
      <c r="K240" s="903"/>
      <c r="L240" s="976" t="str">
        <f>mergeValue(A240) &amp;"."&amp; mergeValue(B240)&amp;"."&amp; mergeValue(C240)&amp;"."&amp; mergeValue(D240)</f>
        <v>1.1.1.1</v>
      </c>
      <c r="M240" s="658" t="s">
        <v>21</v>
      </c>
      <c r="N240" s="613"/>
      <c r="O240" s="1368"/>
      <c r="P240" s="1369"/>
      <c r="Q240" s="1369"/>
      <c r="R240" s="1369"/>
      <c r="S240" s="1369"/>
      <c r="T240" s="1369"/>
      <c r="U240" s="1369"/>
      <c r="V240" s="1370"/>
      <c r="W240" s="1122" t="s">
        <v>601</v>
      </c>
      <c r="X240" s="954"/>
      <c r="Y240" s="775"/>
      <c r="Z240" s="775" t="str">
        <f t="shared" si="4"/>
        <v xml:space="preserve">Источник тепловой энергии  </v>
      </c>
      <c r="AA240" s="775"/>
      <c r="AB240" s="775"/>
      <c r="AC240" s="775"/>
      <c r="AD240" s="954"/>
      <c r="AE240" s="954"/>
      <c r="AF240" s="954"/>
      <c r="AG240" s="954"/>
      <c r="AH240" s="954"/>
      <c r="AI240" s="954"/>
      <c r="AJ240" s="954"/>
    </row>
    <row r="241" spans="1:36" s="936" customFormat="1" ht="78.75">
      <c r="A241" s="1271"/>
      <c r="B241" s="1271"/>
      <c r="C241" s="1271"/>
      <c r="D241" s="1271"/>
      <c r="E241" s="1271">
        <v>1</v>
      </c>
      <c r="F241" s="972"/>
      <c r="G241" s="972"/>
      <c r="H241" s="961">
        <v>1</v>
      </c>
      <c r="I241" s="1271">
        <v>1</v>
      </c>
      <c r="J241" s="972"/>
      <c r="K241" s="911"/>
      <c r="L241" s="976" t="str">
        <f>mergeValue(A241) &amp;"."&amp; mergeValue(B241)&amp;"."&amp; mergeValue(C241)&amp;"."&amp; mergeValue(D241)&amp;"."&amp; mergeValue(E241)</f>
        <v>1.1.1.1.1</v>
      </c>
      <c r="M241" s="522" t="s">
        <v>8</v>
      </c>
      <c r="N241" s="613"/>
      <c r="O241" s="1274"/>
      <c r="P241" s="1275"/>
      <c r="Q241" s="1275"/>
      <c r="R241" s="1275"/>
      <c r="S241" s="1275"/>
      <c r="T241" s="1275"/>
      <c r="U241" s="1275"/>
      <c r="V241" s="1276"/>
      <c r="W241" s="1122" t="s">
        <v>719</v>
      </c>
      <c r="X241" s="954"/>
      <c r="Y241" s="775"/>
      <c r="Z241" s="775" t="str">
        <f t="shared" si="4"/>
        <v>Схема подключения теплопотребляющей установки к коллектору источника тепловой энергии</v>
      </c>
      <c r="AA241" s="775"/>
      <c r="AB241" s="775"/>
      <c r="AC241" s="775"/>
      <c r="AD241" s="954"/>
      <c r="AE241" s="954"/>
      <c r="AF241" s="954"/>
      <c r="AG241" s="954"/>
      <c r="AH241" s="954"/>
      <c r="AI241" s="954"/>
      <c r="AJ241" s="954"/>
    </row>
    <row r="242" spans="1:36" s="936" customFormat="1" ht="33.75">
      <c r="A242" s="1271"/>
      <c r="B242" s="1271"/>
      <c r="C242" s="1271"/>
      <c r="D242" s="1271"/>
      <c r="E242" s="1271"/>
      <c r="F242" s="1271">
        <v>1</v>
      </c>
      <c r="G242" s="961"/>
      <c r="H242" s="961"/>
      <c r="I242" s="1271"/>
      <c r="J242" s="1271">
        <v>1</v>
      </c>
      <c r="K242" s="912"/>
      <c r="L242" s="976" t="str">
        <f>mergeValue(A242) &amp;"."&amp; mergeValue(B242)&amp;"."&amp; mergeValue(C242)&amp;"."&amp; mergeValue(D242)&amp;"."&amp; mergeValue(E242)&amp;"."&amp; mergeValue(F242)</f>
        <v>1.1.1.1.1.1</v>
      </c>
      <c r="M242" s="523" t="s">
        <v>9</v>
      </c>
      <c r="N242" s="613"/>
      <c r="O242" s="1274"/>
      <c r="P242" s="1275"/>
      <c r="Q242" s="1275"/>
      <c r="R242" s="1275"/>
      <c r="S242" s="1275"/>
      <c r="T242" s="1275"/>
      <c r="U242" s="1275"/>
      <c r="V242" s="1276"/>
      <c r="W242" s="1122" t="s">
        <v>720</v>
      </c>
      <c r="X242" s="954"/>
      <c r="Y242" s="775"/>
      <c r="Z242" s="775" t="str">
        <f t="shared" si="4"/>
        <v>Группа потребителей</v>
      </c>
      <c r="AA242" s="775"/>
      <c r="AB242" s="775"/>
      <c r="AC242" s="775"/>
      <c r="AD242" s="954"/>
      <c r="AE242" s="954"/>
      <c r="AF242" s="954"/>
      <c r="AG242" s="954"/>
      <c r="AH242" s="954"/>
      <c r="AI242" s="954"/>
      <c r="AJ242" s="954"/>
    </row>
    <row r="243" spans="1:36" s="936" customFormat="1" ht="122.1" customHeight="1">
      <c r="A243" s="1271"/>
      <c r="B243" s="1271"/>
      <c r="C243" s="1271"/>
      <c r="D243" s="1271"/>
      <c r="E243" s="1271"/>
      <c r="F243" s="1271"/>
      <c r="G243" s="961">
        <v>1</v>
      </c>
      <c r="H243" s="961"/>
      <c r="I243" s="1271"/>
      <c r="J243" s="1271"/>
      <c r="K243" s="912">
        <v>1</v>
      </c>
      <c r="L243" s="976" t="str">
        <f>mergeValue(A243) &amp;"."&amp; mergeValue(B243)&amp;"."&amp; mergeValue(C243)&amp;"."&amp; mergeValue(D243)&amp;"."&amp; mergeValue(E243)&amp;"."&amp; mergeValue(F243)&amp;"."&amp; mergeValue(G243)</f>
        <v>1.1.1.1.1.1.1</v>
      </c>
      <c r="M243" s="1009"/>
      <c r="N243" s="613"/>
      <c r="O243" s="724"/>
      <c r="P243" s="724"/>
      <c r="Q243" s="1033"/>
      <c r="R243" s="1278"/>
      <c r="S243" s="1279" t="s">
        <v>82</v>
      </c>
      <c r="T243" s="1278"/>
      <c r="U243" s="1279" t="s">
        <v>82</v>
      </c>
      <c r="V243" s="724"/>
      <c r="W243" s="1289" t="s">
        <v>721</v>
      </c>
      <c r="X243" s="954" t="str">
        <f>strCheckDate(O244:V244)</f>
        <v/>
      </c>
      <c r="Y243" s="775"/>
      <c r="Z243" s="775" t="str">
        <f t="shared" si="4"/>
        <v/>
      </c>
      <c r="AA243" s="775"/>
      <c r="AB243" s="775"/>
      <c r="AC243" s="775"/>
      <c r="AD243" s="954"/>
      <c r="AE243" s="954"/>
      <c r="AF243" s="954"/>
      <c r="AG243" s="954"/>
      <c r="AH243" s="954"/>
      <c r="AI243" s="954"/>
      <c r="AJ243" s="954"/>
    </row>
    <row r="244" spans="1:36" s="936" customFormat="1" ht="11.25" hidden="1" customHeight="1">
      <c r="A244" s="1271"/>
      <c r="B244" s="1271"/>
      <c r="C244" s="1271"/>
      <c r="D244" s="1271"/>
      <c r="E244" s="1271"/>
      <c r="F244" s="1271"/>
      <c r="G244" s="961"/>
      <c r="H244" s="961"/>
      <c r="I244" s="1271"/>
      <c r="J244" s="1271"/>
      <c r="K244" s="912"/>
      <c r="L244" s="750"/>
      <c r="M244" s="613"/>
      <c r="N244" s="613"/>
      <c r="O244" s="724"/>
      <c r="P244" s="724"/>
      <c r="Q244" s="730" t="str">
        <f>R243 &amp; "-" &amp; T243</f>
        <v>-</v>
      </c>
      <c r="R244" s="1278"/>
      <c r="S244" s="1279"/>
      <c r="T244" s="1278"/>
      <c r="U244" s="1279"/>
      <c r="V244" s="724"/>
      <c r="W244" s="1290"/>
      <c r="X244" s="954"/>
      <c r="Y244" s="775"/>
      <c r="Z244" s="775" t="str">
        <f t="shared" si="4"/>
        <v/>
      </c>
      <c r="AA244" s="775"/>
      <c r="AB244" s="775"/>
      <c r="AC244" s="775"/>
      <c r="AD244" s="954"/>
      <c r="AE244" s="954"/>
      <c r="AF244" s="954"/>
      <c r="AG244" s="954"/>
      <c r="AH244" s="954"/>
      <c r="AI244" s="954"/>
      <c r="AJ244" s="954"/>
    </row>
    <row r="245" spans="1:36" s="936" customFormat="1" ht="15" customHeight="1">
      <c r="A245" s="1271"/>
      <c r="B245" s="1271"/>
      <c r="C245" s="1271"/>
      <c r="D245" s="1271"/>
      <c r="E245" s="1271"/>
      <c r="F245" s="1271"/>
      <c r="G245" s="972"/>
      <c r="H245" s="961"/>
      <c r="I245" s="1271"/>
      <c r="J245" s="1271"/>
      <c r="K245" s="911"/>
      <c r="L245" s="652"/>
      <c r="M245" s="525" t="s">
        <v>24</v>
      </c>
      <c r="N245" s="952"/>
      <c r="O245" s="952"/>
      <c r="P245" s="952"/>
      <c r="Q245" s="952"/>
      <c r="R245" s="952"/>
      <c r="S245" s="952"/>
      <c r="T245" s="952"/>
      <c r="U245" s="952"/>
      <c r="V245" s="723"/>
      <c r="W245" s="1291"/>
      <c r="X245" s="954"/>
      <c r="Y245" s="775"/>
      <c r="Z245" s="775" t="str">
        <f t="shared" si="4"/>
        <v>Добавить вид теплоносителя (параметры теплоносителя)</v>
      </c>
      <c r="AA245" s="775"/>
      <c r="AB245" s="775"/>
      <c r="AC245" s="775"/>
      <c r="AD245" s="954"/>
      <c r="AE245" s="954"/>
      <c r="AF245" s="954"/>
      <c r="AG245" s="954"/>
      <c r="AH245" s="954"/>
      <c r="AI245" s="954"/>
      <c r="AJ245" s="954"/>
    </row>
    <row r="246" spans="1:36" s="936" customFormat="1" ht="15" customHeight="1">
      <c r="A246" s="1271"/>
      <c r="B246" s="1271"/>
      <c r="C246" s="1271"/>
      <c r="D246" s="1271"/>
      <c r="E246" s="1271"/>
      <c r="F246" s="972"/>
      <c r="G246" s="972"/>
      <c r="H246" s="961"/>
      <c r="I246" s="1271"/>
      <c r="J246" s="972"/>
      <c r="K246" s="911"/>
      <c r="L246" s="652"/>
      <c r="M246" s="524" t="s">
        <v>10</v>
      </c>
      <c r="N246" s="952"/>
      <c r="O246" s="952"/>
      <c r="P246" s="952"/>
      <c r="Q246" s="952"/>
      <c r="R246" s="952"/>
      <c r="S246" s="952"/>
      <c r="T246" s="952"/>
      <c r="U246" s="951"/>
      <c r="V246" s="952"/>
      <c r="W246" s="632"/>
      <c r="X246" s="954"/>
      <c r="Y246" s="775"/>
      <c r="Z246" s="775" t="str">
        <f t="shared" si="4"/>
        <v>Добавить группу потребителей</v>
      </c>
      <c r="AA246" s="775"/>
      <c r="AB246" s="775"/>
      <c r="AC246" s="775"/>
      <c r="AD246" s="954"/>
      <c r="AE246" s="954"/>
      <c r="AF246" s="954"/>
      <c r="AG246" s="954"/>
      <c r="AH246" s="954"/>
      <c r="AI246" s="954"/>
      <c r="AJ246" s="954"/>
    </row>
    <row r="247" spans="1:36" s="936" customFormat="1" ht="15" customHeight="1">
      <c r="A247" s="1271"/>
      <c r="B247" s="1271"/>
      <c r="C247" s="1271"/>
      <c r="D247" s="1271"/>
      <c r="E247" s="910"/>
      <c r="F247" s="972"/>
      <c r="G247" s="972"/>
      <c r="H247" s="972"/>
      <c r="I247" s="925"/>
      <c r="J247" s="940"/>
      <c r="K247" s="909"/>
      <c r="L247" s="652"/>
      <c r="M247" s="947" t="s">
        <v>11</v>
      </c>
      <c r="N247" s="952"/>
      <c r="O247" s="952"/>
      <c r="P247" s="952"/>
      <c r="Q247" s="952"/>
      <c r="R247" s="952"/>
      <c r="S247" s="952"/>
      <c r="T247" s="952"/>
      <c r="U247" s="951"/>
      <c r="V247" s="952"/>
      <c r="W247" s="632"/>
      <c r="X247" s="954"/>
      <c r="Y247" s="775"/>
      <c r="Z247" s="775" t="str">
        <f t="shared" si="4"/>
        <v>Добавить схему подключения</v>
      </c>
      <c r="AA247" s="775"/>
      <c r="AB247" s="775"/>
      <c r="AC247" s="775"/>
      <c r="AD247" s="954"/>
      <c r="AE247" s="954"/>
      <c r="AF247" s="954"/>
      <c r="AG247" s="954"/>
      <c r="AH247" s="954"/>
      <c r="AI247" s="954"/>
      <c r="AJ247" s="954"/>
    </row>
    <row r="248" spans="1:36" s="936" customFormat="1" ht="15" customHeight="1">
      <c r="A248" s="1271"/>
      <c r="B248" s="1271"/>
      <c r="C248" s="1271"/>
      <c r="D248" s="910"/>
      <c r="E248" s="910"/>
      <c r="F248" s="972"/>
      <c r="G248" s="972"/>
      <c r="H248" s="972"/>
      <c r="I248" s="925"/>
      <c r="J248" s="940"/>
      <c r="K248" s="909"/>
      <c r="L248" s="652"/>
      <c r="M248" s="946" t="s">
        <v>16</v>
      </c>
      <c r="N248" s="952"/>
      <c r="O248" s="952"/>
      <c r="P248" s="952"/>
      <c r="Q248" s="952"/>
      <c r="R248" s="952"/>
      <c r="S248" s="952"/>
      <c r="T248" s="952"/>
      <c r="U248" s="951"/>
      <c r="V248" s="952"/>
      <c r="W248" s="632"/>
      <c r="X248" s="954"/>
      <c r="Y248" s="775"/>
      <c r="Z248" s="775" t="str">
        <f t="shared" si="4"/>
        <v>Добавить источник тепловой энергии</v>
      </c>
      <c r="AA248" s="775"/>
      <c r="AB248" s="775"/>
      <c r="AC248" s="775"/>
      <c r="AD248" s="954"/>
      <c r="AE248" s="954"/>
      <c r="AF248" s="954"/>
      <c r="AG248" s="954"/>
      <c r="AH248" s="954"/>
      <c r="AI248" s="954"/>
      <c r="AJ248" s="954"/>
    </row>
    <row r="249" spans="1:36" s="936" customFormat="1" ht="15" customHeight="1">
      <c r="A249" s="1271"/>
      <c r="B249" s="1271"/>
      <c r="C249" s="910"/>
      <c r="D249" s="910"/>
      <c r="E249" s="910"/>
      <c r="F249" s="910"/>
      <c r="G249" s="915"/>
      <c r="H249" s="925"/>
      <c r="I249" s="913"/>
      <c r="J249" s="940"/>
      <c r="K249" s="914"/>
      <c r="L249" s="652"/>
      <c r="M249" s="945" t="s">
        <v>17</v>
      </c>
      <c r="N249" s="952"/>
      <c r="O249" s="952"/>
      <c r="P249" s="952"/>
      <c r="Q249" s="952"/>
      <c r="R249" s="952"/>
      <c r="S249" s="952"/>
      <c r="T249" s="952"/>
      <c r="U249" s="951"/>
      <c r="V249" s="952"/>
      <c r="W249" s="632"/>
      <c r="X249" s="954"/>
      <c r="Y249" s="775"/>
      <c r="Z249" s="775" t="str">
        <f t="shared" si="4"/>
        <v>Добавить наименование системы теплоснабжения</v>
      </c>
      <c r="AA249" s="775"/>
      <c r="AB249" s="775"/>
      <c r="AC249" s="775"/>
      <c r="AD249" s="954"/>
      <c r="AE249" s="954"/>
      <c r="AF249" s="954"/>
      <c r="AG249" s="954"/>
      <c r="AH249" s="954"/>
      <c r="AI249" s="954"/>
      <c r="AJ249" s="954"/>
    </row>
    <row r="250" spans="1:36" s="936" customFormat="1" ht="15" customHeight="1">
      <c r="A250" s="1271"/>
      <c r="B250" s="910"/>
      <c r="C250" s="910"/>
      <c r="D250" s="910"/>
      <c r="E250" s="910"/>
      <c r="F250" s="910"/>
      <c r="G250" s="915"/>
      <c r="H250" s="925"/>
      <c r="I250" s="925"/>
      <c r="J250" s="940"/>
      <c r="K250" s="909"/>
      <c r="L250" s="652"/>
      <c r="M250" s="694" t="s">
        <v>18</v>
      </c>
      <c r="N250" s="952"/>
      <c r="O250" s="952"/>
      <c r="P250" s="952"/>
      <c r="Q250" s="952"/>
      <c r="R250" s="952"/>
      <c r="S250" s="952"/>
      <c r="T250" s="952"/>
      <c r="U250" s="951"/>
      <c r="V250" s="952"/>
      <c r="W250" s="632"/>
      <c r="X250" s="954"/>
      <c r="Y250" s="775"/>
      <c r="Z250" s="775" t="str">
        <f t="shared" si="4"/>
        <v>Добавить территорию действия тарифа</v>
      </c>
      <c r="AA250" s="775"/>
      <c r="AB250" s="775"/>
      <c r="AC250" s="775"/>
      <c r="AD250" s="954"/>
      <c r="AE250" s="954"/>
      <c r="AF250" s="954"/>
      <c r="AG250" s="954"/>
      <c r="AH250" s="954"/>
      <c r="AI250" s="954"/>
      <c r="AJ250" s="954"/>
    </row>
    <row r="251" spans="1:36" s="935" customFormat="1" ht="15" customHeight="1">
      <c r="L251" s="461"/>
      <c r="M251" s="697" t="s">
        <v>307</v>
      </c>
      <c r="N251" s="952"/>
      <c r="O251" s="952"/>
      <c r="P251" s="952"/>
      <c r="Q251" s="952"/>
      <c r="R251" s="952"/>
      <c r="S251" s="952"/>
      <c r="T251" s="952"/>
      <c r="U251" s="951"/>
      <c r="V251" s="952"/>
      <c r="W251" s="632"/>
      <c r="X251" s="956"/>
      <c r="Y251" s="956"/>
      <c r="Z251" s="956"/>
      <c r="AA251" s="956"/>
      <c r="AB251" s="956"/>
      <c r="AC251" s="956"/>
      <c r="AD251" s="956"/>
      <c r="AE251" s="956"/>
      <c r="AF251" s="956"/>
      <c r="AG251" s="956"/>
      <c r="AH251" s="956"/>
    </row>
    <row r="252" spans="1:36" s="564" customFormat="1" ht="15" customHeight="1">
      <c r="A252" s="563"/>
      <c r="B252" s="563"/>
      <c r="C252" s="563"/>
      <c r="D252" s="563"/>
      <c r="E252" s="563"/>
      <c r="F252" s="563"/>
      <c r="G252" s="562"/>
      <c r="H252" s="563"/>
      <c r="I252" s="383"/>
      <c r="J252" s="646"/>
      <c r="K252" s="383"/>
      <c r="L252" s="565"/>
      <c r="M252" s="640"/>
      <c r="N252" s="736"/>
      <c r="O252" s="736"/>
      <c r="P252" s="736"/>
      <c r="Q252" s="736"/>
      <c r="R252" s="736"/>
      <c r="S252" s="736"/>
      <c r="T252" s="736"/>
      <c r="U252" s="644"/>
      <c r="V252" s="736"/>
      <c r="W252" s="736"/>
      <c r="X252" s="736"/>
      <c r="Y252" s="736"/>
      <c r="Z252" s="736"/>
      <c r="AA252" s="736"/>
      <c r="AB252" s="644"/>
      <c r="AC252" s="736"/>
      <c r="AD252" s="644"/>
      <c r="AE252" s="563"/>
      <c r="AF252" s="563"/>
      <c r="AG252" s="563"/>
      <c r="AH252" s="563"/>
    </row>
    <row r="253" spans="1:36" s="34" customFormat="1" ht="11.25">
      <c r="A253" s="34" t="s">
        <v>275</v>
      </c>
    </row>
    <row r="254" spans="1:36" ht="11.25"/>
    <row r="255" spans="1:36" s="13" customFormat="1" ht="15" customHeight="1">
      <c r="C255" s="160"/>
      <c r="D255" s="117"/>
      <c r="E255" s="1013"/>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6"/>
      <c r="F291" s="1026"/>
      <c r="G291" s="1026"/>
      <c r="H291" s="1026"/>
      <c r="I291" s="1031"/>
      <c r="J291" s="293"/>
      <c r="K291" s="294"/>
      <c r="M291" s="421" t="str">
        <f>IF(ISERROR(INDEX(kind_of_nameforms,MATCH(E291,kind_of_forms,0),1)),"",INDEX(kind_of_nameforms,MATCH(E291,kind_of_forms,0),1))</f>
        <v/>
      </c>
    </row>
    <row r="294" spans="1:83" s="252"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1"/>
      <c r="V294" s="34"/>
      <c r="W294" s="34"/>
    </row>
    <row r="295" spans="1:83" s="252" customFormat="1" ht="15">
      <c r="D295" s="334"/>
      <c r="E295" s="334"/>
      <c r="F295" s="334"/>
      <c r="G295" s="334"/>
      <c r="H295" s="334"/>
      <c r="I295" s="334"/>
      <c r="J295" s="334"/>
      <c r="K295" s="334"/>
      <c r="L295" s="334"/>
      <c r="U295" s="253"/>
    </row>
    <row r="296" spans="1:83" s="256" customFormat="1" ht="15" customHeight="1">
      <c r="A296" s="84"/>
      <c r="B296" s="179" t="s">
        <v>402</v>
      </c>
      <c r="C296" s="1378"/>
      <c r="D296" s="1217">
        <v>1</v>
      </c>
      <c r="E296" s="1273"/>
      <c r="F296" s="328"/>
      <c r="G296" s="181">
        <v>0</v>
      </c>
      <c r="H296" s="333"/>
      <c r="I296" s="241"/>
      <c r="J296" s="370" t="s">
        <v>496</v>
      </c>
      <c r="K296" s="148"/>
      <c r="L296" s="257"/>
      <c r="M296" s="203">
        <f>mergeValue(H296)</f>
        <v>0</v>
      </c>
      <c r="N296" s="194"/>
      <c r="O296" s="194"/>
      <c r="P296" s="203" t="str">
        <f>IF(ISERROR(MATCH(Q296,MODesc,0)),"n","y")</f>
        <v>n</v>
      </c>
      <c r="Q296" s="194"/>
      <c r="R296" s="203" t="str">
        <f>K296&amp;"("&amp;L296&amp;")"</f>
        <v>()</v>
      </c>
      <c r="S296" s="179"/>
      <c r="T296" s="179"/>
      <c r="U296" s="239"/>
      <c r="V296" s="179"/>
      <c r="W296" s="179"/>
      <c r="X296" s="179"/>
      <c r="Y296" s="255"/>
      <c r="Z296" s="255"/>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218"/>
      <c r="BK296" s="218"/>
      <c r="BL296" s="218"/>
      <c r="BM296" s="218"/>
      <c r="BN296" s="218"/>
      <c r="BO296" s="218"/>
      <c r="BP296" s="218"/>
      <c r="BQ296" s="218"/>
      <c r="BR296" s="218"/>
      <c r="BS296" s="218"/>
      <c r="BT296" s="218"/>
      <c r="BU296" s="218"/>
      <c r="BV296" s="255"/>
      <c r="BW296" s="255"/>
      <c r="BX296" s="255"/>
      <c r="BY296" s="255"/>
      <c r="BZ296" s="255"/>
      <c r="CA296" s="255"/>
      <c r="CB296" s="255"/>
      <c r="CC296" s="255"/>
      <c r="CD296" s="255"/>
      <c r="CE296" s="255"/>
    </row>
    <row r="297" spans="1:83" s="256" customFormat="1" ht="15" customHeight="1">
      <c r="A297" s="84"/>
      <c r="B297" s="84"/>
      <c r="C297" s="1378"/>
      <c r="D297" s="1217"/>
      <c r="E297" s="1273"/>
      <c r="F297" s="241"/>
      <c r="G297" s="242"/>
      <c r="H297" s="148" t="s">
        <v>400</v>
      </c>
      <c r="I297" s="242"/>
      <c r="J297" s="242"/>
      <c r="K297" s="258"/>
      <c r="L297" s="257"/>
      <c r="M297" s="194"/>
      <c r="N297" s="194"/>
      <c r="O297" s="194"/>
      <c r="P297" s="194"/>
      <c r="Q297" s="203"/>
      <c r="R297" s="194"/>
      <c r="S297" s="179"/>
      <c r="T297" s="179"/>
      <c r="U297" s="239"/>
      <c r="V297" s="179"/>
      <c r="W297" s="179"/>
      <c r="X297" s="179"/>
      <c r="Y297" s="255"/>
      <c r="Z297" s="255"/>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55"/>
      <c r="BW297" s="255"/>
      <c r="BX297" s="255"/>
      <c r="BY297" s="255"/>
      <c r="BZ297" s="255"/>
      <c r="CA297" s="255"/>
      <c r="CB297" s="255"/>
      <c r="CC297" s="255"/>
      <c r="CD297" s="255"/>
      <c r="CE297" s="255"/>
    </row>
    <row r="298" spans="1:83" s="252" customFormat="1" ht="15">
      <c r="Q298" s="259"/>
      <c r="U298" s="253"/>
    </row>
    <row r="299" spans="1:83" s="252" customFormat="1" ht="15">
      <c r="A299" s="34" t="s">
        <v>403</v>
      </c>
      <c r="B299" s="34"/>
      <c r="C299" s="34"/>
      <c r="D299" s="34"/>
      <c r="E299" s="34"/>
      <c r="F299" s="34"/>
      <c r="G299" s="34"/>
      <c r="H299" s="34"/>
      <c r="I299" s="34"/>
      <c r="J299" s="34"/>
      <c r="K299" s="34"/>
      <c r="L299" s="34"/>
      <c r="M299" s="34"/>
      <c r="N299" s="34"/>
      <c r="O299" s="34"/>
      <c r="P299" s="34"/>
      <c r="Q299" s="260"/>
      <c r="R299" s="34"/>
      <c r="S299" s="34"/>
      <c r="T299" s="34"/>
      <c r="U299" s="251"/>
      <c r="V299" s="34"/>
      <c r="W299" s="34"/>
    </row>
    <row r="300" spans="1:83" s="252" customFormat="1" ht="15">
      <c r="F300" s="334"/>
      <c r="G300" s="334"/>
      <c r="H300" s="334"/>
      <c r="I300" s="334"/>
      <c r="J300" s="334"/>
      <c r="K300" s="334"/>
      <c r="L300" s="334"/>
      <c r="Q300" s="259"/>
      <c r="U300" s="253"/>
    </row>
    <row r="301" spans="1:83" s="256" customFormat="1" ht="15" customHeight="1">
      <c r="A301" s="84"/>
      <c r="B301" s="179" t="s">
        <v>402</v>
      </c>
      <c r="C301" s="1379"/>
      <c r="D301" s="240"/>
      <c r="E301" s="423"/>
      <c r="F301" s="1380"/>
      <c r="G301" s="1217">
        <v>0</v>
      </c>
      <c r="H301" s="1377"/>
      <c r="I301" s="241"/>
      <c r="J301" s="370" t="s">
        <v>496</v>
      </c>
      <c r="K301" s="148"/>
      <c r="L301" s="257"/>
      <c r="M301" s="203">
        <f>mergeValue(H301)</f>
        <v>0</v>
      </c>
      <c r="N301" s="194"/>
      <c r="O301" s="194"/>
      <c r="P301" s="194"/>
      <c r="Q301" s="194"/>
      <c r="R301" s="203" t="str">
        <f>K301&amp;"("&amp;L301&amp;")"</f>
        <v>()</v>
      </c>
      <c r="S301" s="179"/>
      <c r="T301" s="179"/>
      <c r="U301" s="239"/>
      <c r="V301" s="179"/>
      <c r="W301" s="179"/>
      <c r="X301" s="179"/>
      <c r="Y301" s="255"/>
      <c r="Z301" s="255"/>
      <c r="AA301" s="218"/>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218"/>
      <c r="BE301" s="218"/>
      <c r="BF301" s="218"/>
      <c r="BG301" s="218"/>
      <c r="BH301" s="218"/>
      <c r="BI301" s="218"/>
      <c r="BJ301" s="218"/>
      <c r="BK301" s="218"/>
      <c r="BL301" s="218"/>
      <c r="BM301" s="218"/>
      <c r="BN301" s="218"/>
      <c r="BO301" s="218"/>
      <c r="BP301" s="218"/>
      <c r="BQ301" s="218"/>
      <c r="BR301" s="218"/>
      <c r="BS301" s="218"/>
      <c r="BT301" s="218"/>
      <c r="BU301" s="218"/>
      <c r="BV301" s="255"/>
      <c r="BW301" s="255"/>
      <c r="BX301" s="255"/>
      <c r="BY301" s="255"/>
      <c r="BZ301" s="255"/>
      <c r="CA301" s="255"/>
      <c r="CB301" s="255"/>
      <c r="CC301" s="255"/>
      <c r="CD301" s="255"/>
      <c r="CE301" s="255"/>
    </row>
    <row r="302" spans="1:83" s="256" customFormat="1" ht="15" customHeight="1">
      <c r="A302" s="84"/>
      <c r="B302" s="84"/>
      <c r="C302" s="1379"/>
      <c r="D302" s="240"/>
      <c r="E302" s="423"/>
      <c r="F302" s="1380"/>
      <c r="G302" s="1217"/>
      <c r="H302" s="1377"/>
      <c r="I302" s="242"/>
      <c r="J302" s="242"/>
      <c r="K302" s="148" t="s">
        <v>4</v>
      </c>
      <c r="L302" s="257"/>
      <c r="M302" s="194"/>
      <c r="N302" s="194"/>
      <c r="O302" s="194"/>
      <c r="P302" s="194"/>
      <c r="Q302" s="203"/>
      <c r="R302" s="194"/>
      <c r="S302" s="179"/>
      <c r="T302" s="179"/>
      <c r="U302" s="239"/>
      <c r="V302" s="179"/>
      <c r="W302" s="179"/>
      <c r="X302" s="179"/>
      <c r="Y302" s="255"/>
      <c r="Z302" s="255"/>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55"/>
      <c r="BW302" s="255"/>
      <c r="BX302" s="255"/>
      <c r="BY302" s="255"/>
      <c r="BZ302" s="255"/>
      <c r="CA302" s="255"/>
      <c r="CB302" s="255"/>
      <c r="CC302" s="255"/>
      <c r="CD302" s="255"/>
      <c r="CE302" s="255"/>
    </row>
    <row r="303" spans="1:83" s="252" customFormat="1" ht="15">
      <c r="Q303" s="259"/>
      <c r="U303" s="253"/>
    </row>
    <row r="304" spans="1:83" s="252" customFormat="1" ht="15">
      <c r="A304" s="34" t="s">
        <v>404</v>
      </c>
      <c r="B304" s="34"/>
      <c r="C304" s="34"/>
      <c r="D304" s="34"/>
      <c r="E304" s="34"/>
      <c r="F304" s="34"/>
      <c r="G304" s="34"/>
      <c r="H304" s="34"/>
      <c r="I304" s="34"/>
      <c r="J304" s="34"/>
      <c r="K304" s="34"/>
      <c r="L304" s="34"/>
      <c r="M304" s="34"/>
      <c r="N304" s="34"/>
      <c r="O304" s="34"/>
      <c r="P304" s="34"/>
      <c r="Q304" s="260"/>
      <c r="R304" s="34"/>
      <c r="S304" s="34"/>
      <c r="T304" s="34"/>
      <c r="U304" s="251"/>
      <c r="V304" s="34"/>
      <c r="W304" s="34"/>
    </row>
    <row r="305" spans="1:83" s="252" customFormat="1" ht="15">
      <c r="Q305" s="259"/>
      <c r="U305" s="253"/>
    </row>
    <row r="306" spans="1:83" s="256" customFormat="1" ht="15" customHeight="1">
      <c r="A306" s="84"/>
      <c r="B306" s="179" t="s">
        <v>402</v>
      </c>
      <c r="C306" s="374"/>
      <c r="D306" s="252"/>
      <c r="E306" s="424"/>
      <c r="F306" s="252"/>
      <c r="G306" s="252"/>
      <c r="H306" s="252"/>
      <c r="I306" s="212"/>
      <c r="J306" s="181">
        <v>0</v>
      </c>
      <c r="K306" s="373"/>
      <c r="L306" s="238"/>
      <c r="M306" s="203">
        <f>mergeValue(H306)</f>
        <v>0</v>
      </c>
      <c r="N306" s="194"/>
      <c r="O306" s="194"/>
      <c r="P306" s="194"/>
      <c r="Q306" s="194"/>
      <c r="R306" s="203" t="str">
        <f>K306&amp;" ("&amp;L306&amp;")"</f>
        <v xml:space="preserve"> ()</v>
      </c>
      <c r="S306" s="179"/>
      <c r="T306" s="179"/>
      <c r="U306" s="239"/>
      <c r="V306" s="179"/>
      <c r="W306" s="179"/>
      <c r="X306" s="179"/>
      <c r="Y306" s="255"/>
      <c r="Z306" s="255"/>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218"/>
      <c r="BE306" s="218"/>
      <c r="BF306" s="218"/>
      <c r="BG306" s="218"/>
      <c r="BH306" s="218"/>
      <c r="BI306" s="218"/>
      <c r="BJ306" s="218"/>
      <c r="BK306" s="218"/>
      <c r="BL306" s="218"/>
      <c r="BM306" s="218"/>
      <c r="BN306" s="218"/>
      <c r="BO306" s="218"/>
      <c r="BP306" s="218"/>
      <c r="BQ306" s="218"/>
      <c r="BR306" s="218"/>
      <c r="BS306" s="218"/>
      <c r="BT306" s="218"/>
      <c r="BU306" s="218"/>
      <c r="BV306" s="255"/>
      <c r="BW306" s="255"/>
      <c r="BX306" s="255"/>
      <c r="BY306" s="255"/>
      <c r="BZ306" s="255"/>
      <c r="CA306" s="255"/>
      <c r="CB306" s="255"/>
      <c r="CC306" s="255"/>
      <c r="CD306" s="255"/>
      <c r="CE306" s="255"/>
    </row>
    <row r="308" spans="1:83" ht="11.25"/>
    <row r="309" spans="1:83" s="34" customFormat="1" ht="11.25">
      <c r="A309" s="34" t="s">
        <v>443</v>
      </c>
    </row>
    <row r="310" spans="1:83" ht="11.25"/>
    <row r="311" spans="1:83" s="35" customFormat="1" ht="20.100000000000001" customHeight="1">
      <c r="A311" s="91"/>
      <c r="B311" s="179"/>
      <c r="C311" s="81"/>
      <c r="D311" s="180"/>
      <c r="E311" s="279"/>
      <c r="F311" s="277"/>
      <c r="G311" s="280"/>
      <c r="I311" s="203"/>
      <c r="J311" s="203"/>
    </row>
    <row r="312" spans="1:83" ht="11.25"/>
    <row r="313" spans="1:83" ht="11.25"/>
    <row r="314" spans="1:83" s="34" customFormat="1" ht="11.25">
      <c r="A314" s="34" t="s">
        <v>449</v>
      </c>
    </row>
    <row r="315" spans="1:83" ht="11.25"/>
    <row r="316" spans="1:83" s="35" customFormat="1" ht="20.100000000000001" customHeight="1">
      <c r="A316" s="276"/>
      <c r="B316" s="179"/>
      <c r="C316" s="81"/>
      <c r="D316" s="180"/>
      <c r="E316" s="282"/>
      <c r="F316" s="281" t="s">
        <v>448</v>
      </c>
      <c r="G316" s="281" t="s">
        <v>448</v>
      </c>
      <c r="H316" s="293"/>
      <c r="I316" s="203"/>
      <c r="K316" s="203"/>
      <c r="L316" s="203"/>
    </row>
    <row r="317" spans="1:83" ht="11.25"/>
    <row r="318" spans="1:83" ht="11.25"/>
    <row r="319" spans="1:83" s="34" customFormat="1" ht="11.25">
      <c r="A319" s="34" t="s">
        <v>450</v>
      </c>
    </row>
    <row r="320" spans="1:83" ht="11.25"/>
    <row r="321" spans="1:20" s="35" customFormat="1" ht="20.100000000000001" customHeight="1">
      <c r="A321" s="276"/>
      <c r="B321" s="179"/>
      <c r="C321" s="81"/>
      <c r="D321" s="180"/>
      <c r="E321" s="282"/>
      <c r="F321" s="281" t="s">
        <v>448</v>
      </c>
      <c r="G321" s="387"/>
      <c r="H321" s="281" t="s">
        <v>448</v>
      </c>
      <c r="I321" s="203"/>
      <c r="K321" s="203"/>
      <c r="L321" s="203"/>
    </row>
    <row r="322" spans="1:20" ht="11.25"/>
    <row r="323" spans="1:20" ht="11.25"/>
    <row r="324" spans="1:20" s="34" customFormat="1" ht="11.25">
      <c r="A324" s="34" t="s">
        <v>451</v>
      </c>
    </row>
    <row r="325" spans="1:20" ht="11.25"/>
    <row r="326" spans="1:20" s="35" customFormat="1" ht="20.100000000000001" customHeight="1">
      <c r="A326" s="276"/>
      <c r="B326" s="179"/>
      <c r="C326" s="81"/>
      <c r="D326" s="180"/>
      <c r="E326" s="283">
        <f>E325</f>
        <v>0</v>
      </c>
      <c r="F326" s="281" t="s">
        <v>448</v>
      </c>
      <c r="G326" s="387"/>
      <c r="H326" s="281" t="s">
        <v>448</v>
      </c>
      <c r="I326" s="203"/>
      <c r="K326" s="203"/>
      <c r="L326" s="203"/>
    </row>
    <row r="327" spans="1:20" s="35" customFormat="1" ht="14.25">
      <c r="A327" s="276"/>
      <c r="B327" s="179"/>
      <c r="C327" s="81"/>
      <c r="D327" s="95"/>
      <c r="E327" s="284"/>
      <c r="F327" s="285"/>
      <c r="G327"/>
      <c r="H327" s="285"/>
      <c r="I327" s="203"/>
      <c r="K327" s="203"/>
      <c r="L327" s="203"/>
    </row>
    <row r="329" spans="1:20" s="34" customFormat="1" ht="11.25">
      <c r="A329" s="34" t="s">
        <v>452</v>
      </c>
    </row>
    <row r="330" spans="1:20" ht="11.25"/>
    <row r="331" spans="1:20" s="35" customFormat="1" ht="20.100000000000001" customHeight="1">
      <c r="A331" s="276"/>
      <c r="B331" s="179"/>
      <c r="C331" s="81"/>
      <c r="D331" s="180"/>
      <c r="E331" s="283">
        <f>E330</f>
        <v>0</v>
      </c>
      <c r="F331" s="281" t="s">
        <v>448</v>
      </c>
      <c r="G331" s="286"/>
      <c r="H331" s="281" t="s">
        <v>448</v>
      </c>
      <c r="I331" s="203"/>
      <c r="K331" s="203"/>
      <c r="L331" s="203"/>
    </row>
    <row r="334" spans="1:20" s="34" customFormat="1" ht="17.100000000000001" customHeight="1">
      <c r="A334" s="34" t="s">
        <v>484</v>
      </c>
    </row>
    <row r="336" spans="1:20" s="182" customFormat="1" ht="409.5">
      <c r="A336" s="1269">
        <v>1</v>
      </c>
      <c r="B336" s="205"/>
      <c r="C336" s="205"/>
      <c r="D336" s="205"/>
      <c r="F336" s="312" t="str">
        <f>"2." &amp;mergeValue(A336)</f>
        <v>2.1</v>
      </c>
      <c r="G336" s="388" t="s">
        <v>473</v>
      </c>
      <c r="H336" s="296"/>
      <c r="I336" s="188" t="s">
        <v>568</v>
      </c>
      <c r="J336" s="311"/>
      <c r="K336" s="205"/>
      <c r="L336" s="205"/>
      <c r="M336" s="205"/>
      <c r="N336" s="205"/>
      <c r="O336" s="205"/>
      <c r="P336" s="205"/>
      <c r="Q336" s="205"/>
      <c r="R336" s="205"/>
      <c r="S336" s="205"/>
      <c r="T336" s="205"/>
    </row>
    <row r="337" spans="1:83" s="182" customFormat="1" ht="90">
      <c r="A337" s="1269"/>
      <c r="B337" s="205"/>
      <c r="C337" s="205"/>
      <c r="D337" s="205"/>
      <c r="F337" s="312" t="str">
        <f>"3." &amp;mergeValue(A337)</f>
        <v>3.1</v>
      </c>
      <c r="G337" s="388" t="s">
        <v>474</v>
      </c>
      <c r="H337" s="296"/>
      <c r="I337" s="188" t="s">
        <v>566</v>
      </c>
      <c r="J337" s="311"/>
      <c r="K337" s="205"/>
      <c r="L337" s="205"/>
      <c r="M337" s="205"/>
      <c r="N337" s="205"/>
      <c r="O337" s="205"/>
      <c r="P337" s="205"/>
      <c r="Q337" s="205"/>
      <c r="R337" s="205"/>
      <c r="S337" s="205"/>
      <c r="T337" s="205"/>
    </row>
    <row r="338" spans="1:83" s="182" customFormat="1" ht="45">
      <c r="A338" s="1269"/>
      <c r="B338" s="205"/>
      <c r="C338" s="205"/>
      <c r="D338" s="205"/>
      <c r="F338" s="312" t="str">
        <f>"4."&amp;mergeValue(A338)</f>
        <v>4.1</v>
      </c>
      <c r="G338" s="388" t="s">
        <v>475</v>
      </c>
      <c r="H338" s="297" t="s">
        <v>448</v>
      </c>
      <c r="I338" s="188"/>
      <c r="J338" s="311"/>
      <c r="K338" s="205"/>
      <c r="L338" s="205"/>
      <c r="M338" s="205"/>
      <c r="N338" s="205"/>
      <c r="O338" s="205"/>
      <c r="P338" s="205"/>
      <c r="Q338" s="205"/>
      <c r="R338" s="205"/>
      <c r="S338" s="205"/>
      <c r="T338" s="205"/>
    </row>
    <row r="339" spans="1:83" s="182" customFormat="1" ht="101.25">
      <c r="A339" s="1269"/>
      <c r="B339" s="1269">
        <v>1</v>
      </c>
      <c r="C339" s="318"/>
      <c r="D339" s="318"/>
      <c r="F339" s="312" t="str">
        <f>"4."&amp;mergeValue(A339) &amp;"."&amp;mergeValue(B339)</f>
        <v>4.1.1</v>
      </c>
      <c r="G339" s="303" t="s">
        <v>570</v>
      </c>
      <c r="H339" s="296" t="str">
        <f>IF(region_name="","",region_name)</f>
        <v>Ростовская область</v>
      </c>
      <c r="I339" s="188" t="s">
        <v>478</v>
      </c>
      <c r="J339" s="311"/>
      <c r="K339" s="205"/>
      <c r="L339" s="205"/>
      <c r="M339" s="205"/>
      <c r="N339" s="205"/>
      <c r="O339" s="205"/>
      <c r="P339" s="205"/>
      <c r="Q339" s="205"/>
      <c r="R339" s="205"/>
      <c r="S339" s="205"/>
      <c r="T339" s="205"/>
    </row>
    <row r="340" spans="1:83" s="182" customFormat="1" ht="191.25">
      <c r="A340" s="1269"/>
      <c r="B340" s="1269"/>
      <c r="C340" s="1269">
        <v>1</v>
      </c>
      <c r="D340" s="318"/>
      <c r="F340" s="312" t="str">
        <f>"4."&amp;mergeValue(A340) &amp;"."&amp;mergeValue(B340)&amp;"."&amp;mergeValue(C340)</f>
        <v>4.1.1.1</v>
      </c>
      <c r="G340" s="317" t="s">
        <v>476</v>
      </c>
      <c r="H340" s="296"/>
      <c r="I340" s="188" t="s">
        <v>479</v>
      </c>
      <c r="J340" s="311"/>
      <c r="K340" s="205"/>
      <c r="L340" s="205"/>
      <c r="M340" s="205"/>
      <c r="N340" s="205"/>
      <c r="O340" s="205"/>
      <c r="P340" s="205"/>
      <c r="Q340" s="205"/>
      <c r="R340" s="205"/>
      <c r="S340" s="205"/>
      <c r="T340" s="205"/>
    </row>
    <row r="341" spans="1:83" s="182" customFormat="1" ht="33.75" customHeight="1">
      <c r="A341" s="1269"/>
      <c r="B341" s="1269"/>
      <c r="C341" s="1269"/>
      <c r="D341" s="318">
        <v>1</v>
      </c>
      <c r="F341" s="312" t="str">
        <f>"4."&amp;mergeValue(A341) &amp;"."&amp;mergeValue(B341)&amp;"."&amp;mergeValue(C341)&amp;"."&amp;mergeValue(D341)</f>
        <v>4.1.1.1.1</v>
      </c>
      <c r="G341" s="391" t="s">
        <v>477</v>
      </c>
      <c r="H341" s="296"/>
      <c r="I341" s="1270" t="s">
        <v>569</v>
      </c>
      <c r="J341" s="311"/>
      <c r="K341" s="205"/>
      <c r="L341" s="205"/>
      <c r="M341" s="205"/>
      <c r="N341" s="205"/>
      <c r="O341" s="205"/>
      <c r="P341" s="205"/>
      <c r="Q341" s="205"/>
      <c r="R341" s="205"/>
      <c r="S341" s="205"/>
      <c r="T341" s="205"/>
    </row>
    <row r="342" spans="1:83" s="182" customFormat="1" ht="18.75">
      <c r="A342" s="1269"/>
      <c r="B342" s="1269"/>
      <c r="C342" s="1269"/>
      <c r="D342" s="318"/>
      <c r="F342" s="395"/>
      <c r="G342" s="396" t="s">
        <v>4</v>
      </c>
      <c r="H342" s="397"/>
      <c r="I342" s="1270"/>
      <c r="J342" s="311"/>
      <c r="K342" s="205"/>
      <c r="L342" s="205"/>
      <c r="M342" s="205"/>
      <c r="N342" s="205"/>
      <c r="O342" s="205"/>
      <c r="P342" s="205"/>
      <c r="Q342" s="205"/>
      <c r="R342" s="205"/>
      <c r="S342" s="205"/>
      <c r="T342" s="205"/>
    </row>
    <row r="343" spans="1:83" s="182" customFormat="1" ht="18.75">
      <c r="A343" s="1269"/>
      <c r="B343" s="1269"/>
      <c r="C343" s="318"/>
      <c r="D343" s="318"/>
      <c r="F343" s="314"/>
      <c r="G343" s="142" t="s">
        <v>400</v>
      </c>
      <c r="H343" s="315"/>
      <c r="I343" s="316"/>
      <c r="J343" s="311"/>
      <c r="K343" s="205"/>
      <c r="L343" s="205"/>
      <c r="M343" s="205"/>
      <c r="N343" s="205"/>
      <c r="O343" s="205"/>
      <c r="P343" s="205"/>
      <c r="Q343" s="205"/>
      <c r="R343" s="205"/>
      <c r="S343" s="205"/>
      <c r="T343" s="205"/>
    </row>
    <row r="344" spans="1:83" s="182" customFormat="1" ht="18.75">
      <c r="A344" s="1269"/>
      <c r="B344" s="205"/>
      <c r="C344" s="205"/>
      <c r="D344" s="205"/>
      <c r="F344" s="314"/>
      <c r="G344" s="148" t="s">
        <v>483</v>
      </c>
      <c r="H344" s="315"/>
      <c r="I344" s="316"/>
      <c r="J344" s="311"/>
      <c r="K344" s="205"/>
      <c r="L344" s="205"/>
      <c r="M344" s="205"/>
      <c r="N344" s="205"/>
      <c r="O344" s="205"/>
      <c r="P344" s="205"/>
      <c r="Q344" s="205"/>
      <c r="R344" s="205"/>
      <c r="S344" s="205"/>
      <c r="T344" s="205"/>
    </row>
    <row r="345" spans="1:83" s="182" customFormat="1" ht="18.75">
      <c r="A345" s="205"/>
      <c r="B345" s="205"/>
      <c r="C345" s="205"/>
      <c r="D345" s="205"/>
      <c r="F345" s="314"/>
      <c r="G345" s="158" t="s">
        <v>482</v>
      </c>
      <c r="H345" s="315"/>
      <c r="I345" s="316"/>
      <c r="J345" s="311"/>
      <c r="K345" s="205"/>
      <c r="L345" s="205"/>
      <c r="M345" s="205"/>
      <c r="N345" s="205"/>
      <c r="O345" s="205"/>
      <c r="P345" s="205"/>
      <c r="Q345" s="205"/>
      <c r="R345" s="205"/>
      <c r="S345" s="205"/>
      <c r="T345" s="205"/>
    </row>
    <row r="348" spans="1:83" s="1064" customFormat="1" ht="17.100000000000001" customHeight="1">
      <c r="A348" s="1066" t="s">
        <v>701</v>
      </c>
      <c r="B348" s="1066"/>
      <c r="C348" s="1066"/>
      <c r="D348" s="1066"/>
      <c r="E348" s="1066"/>
      <c r="F348" s="1066"/>
      <c r="G348" s="1066"/>
      <c r="H348" s="1066"/>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6"/>
      <c r="AY348" s="1066"/>
      <c r="AZ348" s="1066"/>
      <c r="BA348" s="1066"/>
      <c r="BB348" s="1066"/>
      <c r="BC348" s="1066"/>
      <c r="BD348" s="1066"/>
      <c r="BE348" s="1066"/>
      <c r="BF348" s="1066"/>
      <c r="BG348" s="1066"/>
      <c r="BH348" s="1066"/>
      <c r="BI348" s="1066"/>
      <c r="BJ348" s="1066"/>
      <c r="BK348" s="1066"/>
      <c r="BL348" s="1066"/>
      <c r="BM348" s="1066"/>
      <c r="BN348" s="1066"/>
      <c r="BO348" s="1066"/>
      <c r="BP348" s="1066"/>
      <c r="BQ348" s="1066"/>
      <c r="BR348" s="1066"/>
      <c r="BS348" s="1066"/>
      <c r="BT348" s="1066"/>
      <c r="BU348" s="1066"/>
      <c r="BV348" s="1066"/>
      <c r="BW348" s="1066"/>
      <c r="BX348" s="1066"/>
      <c r="BY348" s="1066"/>
      <c r="BZ348" s="1066"/>
      <c r="CA348" s="1066"/>
      <c r="CB348" s="1066"/>
      <c r="CC348" s="1066"/>
      <c r="CD348" s="1066"/>
      <c r="CE348" s="1066"/>
    </row>
    <row r="349" spans="1:83" s="1064" customFormat="1" ht="17.100000000000001" customHeight="1"/>
    <row r="350" spans="1:83" s="1064" customFormat="1" ht="17.100000000000001" customHeight="1">
      <c r="A350" s="1076"/>
      <c r="B350" s="1087"/>
      <c r="C350" s="1073"/>
      <c r="D350" s="1088"/>
      <c r="E350" s="1099"/>
      <c r="F350" s="1123"/>
      <c r="G350" s="1103"/>
      <c r="H350" s="1100"/>
      <c r="I350" s="1093"/>
      <c r="J350" s="1093"/>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c r="AG350" s="1067"/>
      <c r="AH350" s="1067"/>
      <c r="AI350" s="1067"/>
      <c r="AJ350" s="1067"/>
      <c r="AK350" s="1067"/>
      <c r="AL350" s="1067"/>
      <c r="AM350" s="1067"/>
      <c r="AN350" s="1067"/>
      <c r="AO350" s="1067"/>
      <c r="AP350" s="1067"/>
      <c r="AQ350" s="1067"/>
      <c r="AR350" s="1067"/>
      <c r="AS350" s="1067"/>
      <c r="AT350" s="1067"/>
      <c r="AU350" s="1067"/>
      <c r="AV350" s="1067"/>
      <c r="AW350" s="1067"/>
      <c r="AX350" s="1067"/>
      <c r="AY350" s="1067"/>
      <c r="AZ350" s="1067"/>
      <c r="BA350" s="1067"/>
      <c r="BB350" s="1067"/>
      <c r="BC350" s="1067"/>
      <c r="BD350" s="1067"/>
      <c r="BE350" s="1067"/>
      <c r="BF350" s="1067"/>
      <c r="BG350" s="1067"/>
      <c r="BH350" s="1067"/>
      <c r="BI350" s="1067"/>
      <c r="BJ350" s="1067"/>
      <c r="BK350" s="1067"/>
      <c r="BL350" s="1067"/>
      <c r="BM350" s="1067"/>
      <c r="BN350" s="1067"/>
      <c r="BO350" s="1067"/>
      <c r="BP350" s="1067"/>
      <c r="BQ350" s="1067"/>
      <c r="BR350" s="1067"/>
      <c r="BS350" s="1067"/>
      <c r="BT350" s="1067"/>
      <c r="BU350" s="1067"/>
      <c r="BV350" s="1067"/>
      <c r="BW350" s="1067"/>
      <c r="BX350" s="1067"/>
      <c r="BY350" s="1067"/>
      <c r="BZ350" s="1067"/>
      <c r="CA350" s="1067"/>
      <c r="CB350" s="1067"/>
      <c r="CC350" s="1067"/>
      <c r="CD350" s="1067"/>
      <c r="CE350" s="1067"/>
    </row>
    <row r="351" spans="1:83" s="1064" customFormat="1" ht="17.100000000000001" customHeight="1"/>
    <row r="352" spans="1:83" s="1064" customFormat="1" ht="17.100000000000001" customHeight="1"/>
    <row r="353" spans="1:83" s="1064" customFormat="1" ht="17.100000000000001" customHeight="1">
      <c r="A353" s="1066" t="s">
        <v>702</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c r="AU353" s="1066"/>
      <c r="AV353" s="1066"/>
      <c r="AW353" s="1066"/>
      <c r="AX353" s="1066"/>
      <c r="AY353" s="1066"/>
      <c r="AZ353" s="1066"/>
      <c r="BA353" s="1066"/>
      <c r="BB353" s="1066"/>
      <c r="BC353" s="1066"/>
      <c r="BD353" s="1066"/>
      <c r="BE353" s="1066"/>
      <c r="BF353" s="1066"/>
      <c r="BG353" s="1066"/>
      <c r="BH353" s="1066"/>
      <c r="BI353" s="1066"/>
      <c r="BJ353" s="1066"/>
      <c r="BK353" s="1066"/>
      <c r="BL353" s="1066"/>
      <c r="BM353" s="1066"/>
      <c r="BN353" s="1066"/>
      <c r="BO353" s="1066"/>
      <c r="BP353" s="1066"/>
      <c r="BQ353" s="1066"/>
      <c r="BR353" s="1066"/>
      <c r="BS353" s="1066"/>
      <c r="BT353" s="1066"/>
      <c r="BU353" s="1066"/>
      <c r="BV353" s="1066"/>
      <c r="BW353" s="1066"/>
      <c r="BX353" s="1066"/>
      <c r="BY353" s="1066"/>
      <c r="BZ353" s="1066"/>
      <c r="CA353" s="1066"/>
      <c r="CB353" s="1066"/>
      <c r="CC353" s="1066"/>
      <c r="CD353" s="1066"/>
      <c r="CE353" s="1066"/>
    </row>
    <row r="354" spans="1:83" s="1064" customFormat="1" ht="17.100000000000001" customHeight="1"/>
    <row r="355" spans="1:83" s="1064" customFormat="1" ht="17.100000000000001" customHeight="1">
      <c r="A355" s="1098"/>
      <c r="B355" s="1087"/>
      <c r="C355" s="1073"/>
      <c r="D355" s="1340"/>
      <c r="E355" s="1360"/>
      <c r="F355" s="1343"/>
      <c r="G355" s="1101"/>
      <c r="H355" s="1160"/>
      <c r="I355" s="1158"/>
      <c r="J355" s="1123"/>
      <c r="K355" s="1101" t="s">
        <v>448</v>
      </c>
      <c r="L355" s="1270" t="s">
        <v>703</v>
      </c>
      <c r="M355" s="1148"/>
      <c r="N355" s="1093"/>
      <c r="O355" s="1093"/>
      <c r="P355" s="1067"/>
      <c r="Q355" s="1067"/>
      <c r="R355" s="1067"/>
      <c r="S355" s="1067"/>
      <c r="T355" s="1067"/>
      <c r="U355" s="1067"/>
      <c r="V355" s="1067"/>
      <c r="W355" s="1067"/>
      <c r="X355" s="1067"/>
      <c r="Y355" s="1067"/>
      <c r="Z355" s="1067"/>
      <c r="AA355" s="1067"/>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7"/>
      <c r="BJ355" s="1067"/>
      <c r="BK355" s="1067"/>
      <c r="BL355" s="1067"/>
      <c r="BM355" s="1067"/>
      <c r="BN355" s="1067"/>
      <c r="BO355" s="1067"/>
      <c r="BP355" s="1067"/>
      <c r="BQ355" s="1067"/>
      <c r="BR355" s="1067"/>
      <c r="BS355" s="1067"/>
      <c r="BT355" s="1067"/>
      <c r="BU355" s="1067"/>
      <c r="BV355" s="1067"/>
      <c r="BW355" s="1067"/>
      <c r="BX355" s="1067"/>
      <c r="BY355" s="1067"/>
      <c r="BZ355" s="1067"/>
      <c r="CA355" s="1067"/>
      <c r="CB355" s="1067"/>
      <c r="CC355" s="1067"/>
      <c r="CD355" s="1067"/>
      <c r="CE355" s="1067"/>
    </row>
    <row r="356" spans="1:83" s="1064" customFormat="1" ht="17.100000000000001" customHeight="1">
      <c r="A356" s="1098"/>
      <c r="B356" s="1087"/>
      <c r="C356" s="1073"/>
      <c r="D356" s="1340"/>
      <c r="E356" s="1360"/>
      <c r="F356" s="1343"/>
      <c r="G356" s="1079"/>
      <c r="H356" s="1145" t="s">
        <v>273</v>
      </c>
      <c r="I356" s="1140"/>
      <c r="J356" s="1140"/>
      <c r="K356" s="1138"/>
      <c r="L356" s="1270"/>
      <c r="M356" s="1148"/>
      <c r="N356" s="1093"/>
      <c r="O356" s="1093"/>
      <c r="P356" s="1067"/>
      <c r="Q356" s="1067"/>
      <c r="R356" s="1067"/>
      <c r="S356" s="1067"/>
      <c r="T356" s="1067"/>
      <c r="U356" s="1067"/>
      <c r="V356" s="1067"/>
      <c r="W356" s="1067"/>
      <c r="X356" s="1067"/>
      <c r="Y356" s="1067"/>
      <c r="Z356" s="1067"/>
      <c r="AA356" s="1067"/>
      <c r="AB356" s="1067"/>
      <c r="AC356" s="1067"/>
      <c r="AD356" s="1067"/>
      <c r="AE356" s="1067"/>
      <c r="AF356" s="1067"/>
      <c r="AG356" s="1067"/>
      <c r="AH356" s="1067"/>
      <c r="AI356" s="1067"/>
      <c r="AJ356" s="1067"/>
      <c r="AK356" s="1067"/>
      <c r="AL356" s="1067"/>
      <c r="AM356" s="1067"/>
      <c r="AN356" s="1067"/>
      <c r="AO356" s="1067"/>
      <c r="AP356" s="1067"/>
      <c r="AQ356" s="1067"/>
      <c r="AR356" s="1067"/>
      <c r="AS356" s="1067"/>
      <c r="AT356" s="1067"/>
      <c r="AU356" s="1067"/>
      <c r="AV356" s="1067"/>
      <c r="AW356" s="1067"/>
      <c r="AX356" s="1067"/>
      <c r="AY356" s="1067"/>
      <c r="AZ356" s="1067"/>
      <c r="BA356" s="1067"/>
      <c r="BB356" s="1067"/>
      <c r="BC356" s="1067"/>
      <c r="BD356" s="1067"/>
      <c r="BE356" s="1067"/>
      <c r="BF356" s="1067"/>
      <c r="BG356" s="1067"/>
      <c r="BH356" s="1067"/>
      <c r="BI356" s="1067"/>
      <c r="BJ356" s="1067"/>
      <c r="BK356" s="1067"/>
      <c r="BL356" s="1067"/>
      <c r="BM356" s="1067"/>
      <c r="BN356" s="1067"/>
      <c r="BO356" s="1067"/>
      <c r="BP356" s="1067"/>
      <c r="BQ356" s="1067"/>
      <c r="BR356" s="1067"/>
      <c r="BS356" s="1067"/>
      <c r="BT356" s="1067"/>
      <c r="BU356" s="1067"/>
      <c r="BV356" s="1067"/>
      <c r="BW356" s="1067"/>
      <c r="BX356" s="1067"/>
      <c r="BY356" s="1067"/>
      <c r="BZ356" s="1067"/>
      <c r="CA356" s="1067"/>
      <c r="CB356" s="1067"/>
      <c r="CC356" s="1067"/>
      <c r="CD356" s="1067"/>
      <c r="CE356" s="1067"/>
    </row>
    <row r="357" spans="1:83" s="1064" customFormat="1" ht="17.100000000000001" customHeight="1"/>
    <row r="358" spans="1:83" s="1064" customFormat="1" ht="17.100000000000001" customHeight="1"/>
    <row r="359" spans="1:83" s="1064" customFormat="1" ht="17.100000000000001" customHeight="1">
      <c r="A359" s="1066" t="s">
        <v>704</v>
      </c>
      <c r="B359" s="1066"/>
      <c r="C359" s="1066"/>
      <c r="D359" s="1066"/>
      <c r="E359" s="1066"/>
      <c r="F359" s="1066"/>
      <c r="G359" s="1066"/>
      <c r="H359" s="1066"/>
      <c r="I359" s="1066"/>
      <c r="J359" s="1066"/>
      <c r="K359" s="1066"/>
      <c r="L359" s="1066"/>
      <c r="M359" s="1066"/>
      <c r="N359" s="1066"/>
      <c r="O359" s="1066"/>
    </row>
    <row r="360" spans="1:83" s="1064" customFormat="1" ht="17.100000000000001" customHeight="1"/>
    <row r="361" spans="1:83" s="1064" customFormat="1" ht="17.100000000000001" customHeight="1">
      <c r="A361" s="1098"/>
      <c r="B361" s="1087"/>
      <c r="C361" s="1073"/>
      <c r="D361" s="1340"/>
      <c r="E361" s="1360"/>
      <c r="F361" s="1343"/>
      <c r="G361" s="1101"/>
      <c r="H361" s="1160"/>
      <c r="I361" s="1158"/>
      <c r="J361" s="1163"/>
      <c r="K361" s="1101" t="s">
        <v>448</v>
      </c>
      <c r="L361" s="1270" t="s">
        <v>703</v>
      </c>
      <c r="M361" s="1148"/>
      <c r="N361" s="1093"/>
      <c r="O361" s="1093"/>
    </row>
    <row r="362" spans="1:83" s="1064" customFormat="1" ht="17.100000000000001" customHeight="1">
      <c r="A362" s="1098"/>
      <c r="B362" s="1087"/>
      <c r="C362" s="1073"/>
      <c r="D362" s="1340"/>
      <c r="E362" s="1360"/>
      <c r="F362" s="1343"/>
      <c r="G362" s="1079"/>
      <c r="H362" s="1145" t="s">
        <v>273</v>
      </c>
      <c r="I362" s="1140"/>
      <c r="J362" s="1140"/>
      <c r="K362" s="1138"/>
      <c r="L362" s="1270"/>
      <c r="M362" s="1148"/>
      <c r="N362" s="1093"/>
      <c r="O362" s="1093"/>
    </row>
    <row r="363" spans="1:83" s="1064" customFormat="1" ht="17.100000000000001" customHeight="1"/>
    <row r="364" spans="1:83" s="1064" customFormat="1" ht="17.100000000000001" customHeight="1"/>
    <row r="365" spans="1:83" s="1064" customFormat="1" ht="17.100000000000001" customHeight="1">
      <c r="A365" s="1066" t="s">
        <v>705</v>
      </c>
      <c r="B365" s="1066"/>
      <c r="C365" s="1066"/>
      <c r="D365" s="1066"/>
      <c r="E365" s="1066"/>
      <c r="F365" s="1066"/>
      <c r="G365" s="1066"/>
      <c r="H365" s="1066"/>
      <c r="I365" s="1066"/>
      <c r="J365" s="1066"/>
      <c r="K365" s="1066"/>
      <c r="L365" s="1066"/>
      <c r="M365" s="1066"/>
      <c r="N365" s="1066"/>
      <c r="O365" s="1066"/>
    </row>
    <row r="366" spans="1:83" s="1064" customFormat="1" ht="17.100000000000001" customHeight="1"/>
    <row r="367" spans="1:83" s="1064" customFormat="1" ht="17.100000000000001" customHeight="1">
      <c r="A367" s="1098"/>
      <c r="B367" s="1087"/>
      <c r="C367" s="1073"/>
      <c r="D367" s="1088"/>
      <c r="E367" s="1153"/>
      <c r="F367" s="1154"/>
      <c r="G367" s="1101"/>
      <c r="H367" s="1160"/>
      <c r="I367" s="1158"/>
      <c r="J367" s="1123"/>
      <c r="K367" s="1101" t="s">
        <v>448</v>
      </c>
      <c r="L367" s="1124"/>
      <c r="M367" s="1148"/>
      <c r="N367" s="1093"/>
      <c r="O367" s="1093"/>
    </row>
    <row r="368" spans="1:83" s="1064" customFormat="1" ht="17.100000000000001" customHeight="1"/>
    <row r="369" spans="1:15" s="1064" customFormat="1" ht="17.100000000000001" customHeight="1"/>
    <row r="370" spans="1:15" s="1064" customFormat="1" ht="17.100000000000001" customHeight="1">
      <c r="A370" s="1066" t="s">
        <v>706</v>
      </c>
      <c r="B370" s="1066"/>
      <c r="C370" s="1066"/>
      <c r="D370" s="1066"/>
      <c r="E370" s="1066"/>
      <c r="F370" s="1066"/>
      <c r="G370" s="1066"/>
      <c r="H370" s="1066"/>
      <c r="I370" s="1066"/>
      <c r="J370" s="1066"/>
      <c r="K370" s="1066"/>
      <c r="L370" s="1066"/>
      <c r="M370" s="1066"/>
      <c r="N370" s="1066"/>
      <c r="O370" s="1066"/>
    </row>
    <row r="371" spans="1:15" s="1064" customFormat="1" ht="17.100000000000001" customHeight="1"/>
    <row r="372" spans="1:15" s="1064" customFormat="1" ht="17.100000000000001" customHeight="1">
      <c r="A372" s="1098"/>
      <c r="B372" s="1087"/>
      <c r="C372" s="1073"/>
      <c r="D372" s="1088"/>
      <c r="E372" s="1153"/>
      <c r="F372" s="1154"/>
      <c r="G372" s="1101"/>
      <c r="H372" s="1160"/>
      <c r="I372" s="1158"/>
      <c r="J372" s="1163"/>
      <c r="K372" s="1101" t="s">
        <v>448</v>
      </c>
      <c r="L372" s="1124"/>
      <c r="M372" s="1148"/>
      <c r="N372" s="1093"/>
      <c r="O372" s="1093"/>
    </row>
  </sheetData>
  <sheetProtection formatColumns="0" formatRows="0"/>
  <dataConsolidate/>
  <mergeCells count="294">
    <mergeCell ref="N210:N213"/>
    <mergeCell ref="Q210:Q212"/>
    <mergeCell ref="O210:O212"/>
    <mergeCell ref="P210:P212"/>
    <mergeCell ref="U210:U211"/>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O145:V145"/>
    <mergeCell ref="N194:AF194"/>
    <mergeCell ref="N195:AF195"/>
    <mergeCell ref="O162:V162"/>
    <mergeCell ref="O163:V163"/>
    <mergeCell ref="O164:V164"/>
    <mergeCell ref="O165:V165"/>
    <mergeCell ref="S148:S149"/>
    <mergeCell ref="O160:V160"/>
    <mergeCell ref="O161:V161"/>
    <mergeCell ref="W166:W168"/>
    <mergeCell ref="V210:V211"/>
    <mergeCell ref="S166:S167"/>
    <mergeCell ref="O147:V147"/>
    <mergeCell ref="T148:T149"/>
    <mergeCell ref="R148:R149"/>
    <mergeCell ref="T210:T211"/>
    <mergeCell ref="R166:R167"/>
    <mergeCell ref="T166:T167"/>
    <mergeCell ref="U166:U167"/>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B110:AB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103:AA103"/>
    <mergeCell ref="O104:AA104"/>
    <mergeCell ref="O105:AA105"/>
    <mergeCell ref="Y109:Y110"/>
    <mergeCell ref="X182:X184"/>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O88:V88"/>
    <mergeCell ref="U148:U149"/>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I331 E306 WWE124:WWE130 I343:I345 AB210 U259:X259 G311 F276:F277 F280:F281 F284:F287 F272:F273 M263:P263 M267:P267 WWE142:WWE148 WWO192:WWO196 TP178:TP183 G326 E255 F291:H291 I316 E321 E311 E316 G321 I321 I326:I327 E327 E296:E297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V9:W9 V15:W15 R9:R10 R15:R16 WMN103:WMN109 WCR103:WCR109 VSV103:VSV109 VIZ103:VIZ109 UZD103:UZD109 UPH103:UPH109 UFL103:UFL109 TVP103:TVP109 TLT103:TLT109 TBX103:TBX109 SSB103:SSB109 SIF103:SIF109 RYJ103:RYJ109 RON103:RON109 RER103:RER109 QUV103:QUV109 QKZ103:QKZ109 QBD103:QBD109 PRH103:PRH109 PHL103:PHL109 OXP103:OXP109 ONT103:ONT109 ODX103:ODX109 NUB103:NUB109 NKF103:NKF109 NAJ103:NAJ109 MQN103:MQN109 MGR103:MGR109 LWV103:LWV109 LMZ103:LMZ109 LDD103:LDD109 KTH103:KTH109 KJL103:KJL109 JZP103:JZP109 JPT103:JPT109 JFX103:JFX109 IWB103:IWB109 IMF103:IMF109 ICJ103:ICJ109 HSN103:HSN109 HIR103:HIR109 GYV103:GYV109 GOZ103:GOZ109 GFD103:GFD109 FVH103:FVH109 FLL103:FLL109 FBP103:FBP109 ERT103:ERT109 EHX103:EHX109 DYB103:DYB109 DOF103:DOF109 DEJ103:DEJ109 CUN103:CUN109 CKR103:CKR109 CAV103:CAV109 BQZ103:BQZ109 BHD103:BHD109 AXH103:AXH109 ANL103:ANL109 ADP103:ADP109 TT103:TT109 JX103:JX109 WMI85:WMI91 WCM85:WCM91 VSQ85:VSQ91 VIU85:VIU91 UYY85:UYY91 UPC85:UPC91 UFG85:UFG91 TVK85:TVK91 TLO85:TLO91 TBS85:TBS91 SRW85:SRW91 SIA85:SIA91 RYE85:RYE91 ROI85:ROI91 REM85:REM91 QUQ85:QUQ91 QKU85:QKU91 QAY85:QAY91 PRC85:PRC91 PHG85:PHG91 OXK85:OXK91 ONO85:ONO91 ODS85:ODS91 NTW85:NTW91 NKA85:NKA91 NAE85:NAE91 MQI85:MQI91 MGM85:MGM91 LWQ85:LWQ91 LMU85:LMU91 LCY85:LCY91 KTC85:KTC91 KJG85:KJG91 JZK85:JZK91 JPO85:JPO91 JFS85:JFS91 IVW85:IVW91 IMA85:IMA91 ICE85:ICE91 HSI85:HSI91 HIM85:HIM91 GYQ85:GYQ91 GOU85:GOU91 GEY85:GEY91 FVC85:FVC91 FLG85:FLG91 FBK85:FBK91 ERO85:ERO91 EHS85:EHS91 DXW85:DXW91 DOA85:DOA91 DEE85:DEE91 CUI85:CUI91 CKM85:CKM91 CAQ85:CAQ91 BQU85:BQU91 BGY85:BGY91 AXC85:AXC91 ANG85:ANG91 ADK85:ADK91 TO85:TO91 JS85:JS91 WMI67:WMI74 WCM67:WCM74 VSQ67:VSQ74 VIU67:VIU74 UYY67:UYY74 UPC67:UPC74 UFG67:UFG74 TVK67:TVK74 TLO67:TLO74 TBS67:TBS74 SRW67:SRW74 SIA67:SIA74 RYE67:RYE74 ROI67:ROI74 REM67:REM74 QUQ67:QUQ74 QKU67:QKU74 QAY67:QAY74 PRC67:PRC74 PHG67:PHG74 OXK67:OXK74 ONO67:ONO74 ODS67:ODS74 NTW67:NTW74 NKA67:NKA74 NAE67:NAE74 MQI67:MQI74 MGM67:MGM74 LWQ67:LWQ74 LMU67:LMU74 LCY67:LCY74 KTC67:KTC74 KJG67:KJG74 JZK67:JZK74 JPO67:JPO74 JFS67:JFS74 IVW67:IVW74 IMA67:IMA74 ICE67:ICE74 HSI67:HSI74 HIM67:HIM74 GYQ67:GYQ74 GOU67:GOU74 GEY67:GEY74 FVC67:FVC74 FLG67:FLG74 FBK67:FBK74 ERO67:ERO74 EHS67:EHS74 DXW67:DXW74 DOA67:DOA74 DEE67:DEE74 CUI67:CUI74 CKM67:CKM74 CAQ67:CAQ74 BQU67:BQU74 BGY67:BGY74 AXC67:AXC74 ANG67:ANG74 ADK67:ADK74 TO67:TO74 JS67:JS74 WMI49:WMI56 WCM49:WCM56 VSQ49:VSQ56 VIU49:VIU56 UYY49:UYY56 UPC49:UPC56 UFG49:UFG56 TVK49:TVK56 TLO49:TLO56 TBS49:TBS56 SRW49:SRW56 SIA49:SIA56 RYE49:RYE56 ROI49:ROI56 REM49:REM56 QUQ49:QUQ56 QKU49:QKU56 QAY49:QAY56 PRC49:PRC56 PHG49:PHG56 OXK49:OXK56 ONO49:ONO56 ODS49:ODS56 NTW49:NTW56 NKA49:NKA56 NAE49:NAE56 MQI49:MQI56 MGM49:MGM56 LWQ49:LWQ56 LMU49:LMU56 LCY49:LCY56 KTC49:KTC56 KJG49:KJG56 JZK49:JZK56 JPO49:JPO56 JFS49:JFS56 IVW49:IVW56 IMA49:IMA56 ICE49:ICE56 HSI49:HSI56 HIM49:HIM56 GYQ49:GYQ56 GOU49:GOU56 GEY49:GEY56 FVC49:FVC56 FLG49:FLG56 FBK49:FBK56 ERO49:ERO56 EHS49:EHS56 DXW49:DXW56 DOA49:DOA56 DEE49:DEE56 CUI49:CUI56 CKM49:CKM56 CAQ49:CAQ56 BQU49:BQU56 BGY49:BGY56 AXC49:AXC56 ANG49:ANG56 ADK49:ADK56 TO49:TO56 JS49:JS56 WMI31:WMI38 WCM31:WCM38 VSQ31:VSQ38 VIU31:VIU38 UYY31:UYY38 UPC31:UPC38 UFG31:UFG38 TVK31:TVK38 TLO31:TLO38 TBS31:TBS38 SRW31:SRW38 SIA31:SIA38 RYE31:RYE38 ROI31:ROI38 REM31:REM38 QUQ31:QUQ38 QKU31:QKU38 QAY31:QAY38 PRC31:PRC38 PHG31:PHG38 OXK31:OXK38 ONO31:ONO38 ODS31:ODS38 NTW31:NTW38 NKA31:NKA38 NAE31:NAE38 MQI31:MQI38 MGM31:MGM38 LWQ31:LWQ38 LMU31:LMU38 LCY31:LCY38 KTC31:KTC38 KJG31:KJG38 JZK31:JZK38 JPO31:JPO38 JFS31:JFS38 IVW31:IVW38 IMA31:IMA38 ICE31:ICE38 HSI31:HSI38 HIM31:HIM38 GYQ31:GYQ38 GOU31:GOU38 GEY31:GEY38 FVC31:FVC38 FLG31:FLG38 FBK31:FBK38 ERO31:ERO38 EHS31:EHS38 DXW31:DXW38 DOA31:DOA38 DEE31:DEE38 CUI31:CUI38 CKM31:CKM38 CAQ31:CAQ38 BQU31:BQU38 BGY31:BGY38 AXC31:AXC38 ANG31:ANG38 ADK31:ADK38 TO31:TO38 JS31:JS38 WWE31:WWE38 J15:J16 E4 J9:J10 WWE67:WWE74 WWE49:WWE56 WWE85:WWE91 WWJ103:WWJ10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09:P109 O91 O55 O119:P11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WMF182 WMQ196 WWM196 Q210 WWB182 VIX119 WMG148 WMG130 WWC130 WMG166 WWC166 JR182 TN182 VST119 ADJ182 WWC148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CP119 WML119 WWH119 UZB119 JT119 TP119 ADL119 ANH119 AXD119 BGZ119 BQV119 CAR119 CKN119 CUJ119 DEF119 DOB119 DXX119 EHT119 ERP119 FBL119 FLH119 FVD119 GEZ119 GOV119 GYR119 HIN119 HSJ119 ICF119 IMB119 IVX119 JFT119 JPP119 JZL119 KJH119 KTD119 LCZ119 LMV119 LWR119 MGN119 MQJ119 NAF119 NKB119 NTX119 ODT119 ONP119 OXL119 PHH119 PRD119 QAZ119 QKV119 QUR119 REN119 ROJ119 RYF119 SIB119 SRX119 TBT119 TLP119 TVL119 UFH119 UPD119 UYZ119 VIV119 VSR119 WCN119 WMJ119 WWF119 JV119 TR119 ADN119 ANJ119 AXF119 BHB119 BQX119 CAT119 CKP119 CUL119 DEH119 DOD119 DXZ119 EHV119 ERR119 FBN119 FLJ119 FVF119 GFB119 GOX119 GYT119 HIP119 HSL119 ICH119 IMD119 IVZ119 JFV119 JPR119 JZN119 KJJ119 KTF119 LDB119 LMX119 LWT119 MGP119 MQL119 NAH119 NKD119 NTZ119 ODV119 ONR119 OXN119 PHJ119 PRF119 QBB119 QKX119 QUT119 REP119 ROL119 RYH119 SID119 SRZ119 TBV119 TLR119 TVN119 UFJ119 UPF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Z119 U166 V182 AE196 U91:U92 Z109 U55 S15:S16 S9:S10 U37 U73 UZB109 UPF109 UFJ109 TVN109 TLR109 TBV109 SRZ109 SID109 RYH109 ROL109 REP109 QUT109 QKX109 QBB109 PRF109 PHJ109 OXN109 ONR109 ODV109 NTZ109 NKD109 NAH109 MQL109 MGP109 LWT109 LMX109 LDB109 KTF109 KJJ109 JZN109 JPR109 JFV109 IVZ109 IMD109 ICH109 HSL109 HIP109 GYT109 GOX109 GFB109 FVF109 FLJ109 FBN109 ERR109 EHV109 DXZ109 DOD109 DEH109 CUL109 CKP109 CAT109 BQX109 BHB109 AXF109 ANJ109 ADN109 TR109 JV109 WWF109:WWF110 WMJ109:WMJ110 WCN109:WCN110 VSR109:VSR110 VIV109:VIV110 UYZ109:UYZ110 UPD109:UPD110 UFH109:UFH110 TVL109:TVL110 TLP109:TLP110 TBT109:TBT110 SRX109:SRX110 SIB109:SIB110 RYF109:RYF110 ROJ109:ROJ110 REN109:REN110 QUR109:QUR110 QKV109:QKV110 QAZ109:QAZ110 PRD109:PRD110 PHH109:PHH110 OXL109:OXL110 ONP109:ONP110 ODT109:ODT110 NTX109:NTX110 NKB109:NKB110 NAF109:NAF110 MQJ109:MQJ110 MGN109:MGN110 LWR109:LWR110 LMV109:LMV110 LCZ109:LCZ110 KTD109:KTD110 KJH109:KJH110 JZL109:JZL110 JPP109:JPP110 JFT109:JFT110 IVX109:IVX110 IMB109:IMB110 ICF109:ICF110 HSJ109:HSJ110 HIN109:HIN110 GYR109:GYR110 GOV109:GOV110 GEZ109:GEZ110 FVD109:FVD110 FLH109:FLH110 FBL109:FBL110 ERP109:ERP110 EHT109:EHT110 DXX109:DXX110 DOB109:DOB110 DEF109:DEF110 CUJ109:CUJ110 CKN109:CKN110 CAR109:CAR110 BQV109:BQV110 BGZ109:BGZ110 AXD109:AXD110 ANH109:ANH110 ADL109:ADL110 TP109:TP110 JT109:JT110 X109:X110 WCK91:WCK92 VSO91:VSO92 VIS91:VIS92 UYW91:UYW92 UPA91:UPA92 UFE91:UFE92 TVI91:TVI92 TLM91:TLM92 TBQ91:TBQ92 SRU91:SRU92 SHY91:SHY92 RYC91:RYC92 ROG91:ROG92 REK91:REK92 QUO91:QUO92 QKS91:QKS92 QAW91:QAW92 PRA91:PRA92 PHE91:PHE92 OXI91:OXI92 ONM91:ONM92 ODQ91:ODQ92 NTU91:NTU92 NJY91:NJY92 NAC91:NAC92 MQG91:MQG92 MGK91:MGK92 LWO91:LWO92 LMS91:LMS92 LCW91:LCW92 KTA91:KTA92 KJE91:KJE92 JZI91:JZI92 JPM91:JPM92 JFQ91:JFQ92 IVU91:IVU92 ILY91:ILY92 ICC91:ICC92 HSG91:HSG92 HIK91:HIK92 GYO91:GYO92 GOS91:GOS92 GEW91:GEW92 FVA91:FVA92 FLE91:FLE92 FBI91:FBI92 ERM91:ERM92 EHQ91:EHQ92 DXU91:DXU92 DNY91:DNY92 DEC91:DEC92 CUG91:CUG92 CKK91:CKK92 CAO91:CAO92 BQS91:BQS92 BGW91:BGW92 AXA91:AXA92 ANE91:ANE92 ADI91:ADI92 TM91:TM92 JQ91:JQ92 WWA91:WWA92 WME91:WME92 WCI91:WCI92 VSM91:VSM92 VIQ91:VIQ92 UYU91:UYU92 UOY91:UOY92 UFC91:UFC92 TVG91:TVG92 TLK91:TLK92 TBO91:TBO92 SRS91:SRS92 SHW91:SHW92 RYA91:RYA92 ROE91:ROE92 REI91:REI92 QUM91:QUM92 QKQ91:QKQ92 QAU91:QAU92 PQY91:PQY92 PHC91:PHC92 OXG91:OXG92 ONK91:ONK92 ODO91:ODO92 NTS91:NTS92 NJW91:NJW92 NAA91:NAA92 MQE91:MQE92 MGI91:MGI92 LWM91:LWM92 LMQ91:LMQ92 LCU91:LCU92 KSY91:KSY92 KJC91:KJC92 JZG91:JZG92 JPK91:JPK92 JFO91:JFO92 IVS91:IVS92 ILW91:ILW92 ICA91:ICA92 HSE91:HSE92 HII91:HII92 GYM91:GYM92 GOQ91:GOQ92 GEU91:GEU92 FUY91:FUY92 FLC91:FLC92 FBG91:FBG92 ERK91:ERK92 EHO91:EHO92 DXS91:DXS92 DNW91:DNW92 DEA91:DEA92 CUE91:CUE92 CKI91:CKI92 CAM91:CAM92 BQQ91:BQQ92 BGU91:BGU92 AWY91:AWY92 ANC91:ANC92 ADG91:ADG92 TK91:TK92 JO91:JO92 S91:S92 WCK73 VSO73 VIS73 UYW73 UPA73 UFE73 TVI73 TLM73 TBQ73 SRU73 SHY73 RYC73 ROG73 REK73 QUO73 QKS73 QAW73 PRA73 PHE73 OXI73 ONM73 ODQ73 NTU73 NJY73 NAC73 MQG73 MGK73 LWO73 LMS73 LCW73 KTA73 KJE73 JZI73 JPM73 JFQ73 IVU73 ILY73 ICC73 HSG73 HIK73 GYO73 GOS73 GEW73 FVA73 FLE73 FBI73 ERM73 EHQ73 DXU73 DNY73 DEC73 CUG73 CKK73 CAO73 BQS73 BGW73 AXA73 ANE73 ADI73 TM73 JQ73 WWA73 WME73 WCI73 VSM73 VIQ73 UYU73 UOY73 UFC73 TVG73 TLK73 TBO73 SRS73 SHW73 RYA73 ROE73 REI73 QUM73 QKQ73 QAU73 PQY73 PHC73 OXG73 ONK73 ODO73 NTS73 NJW73 NAA73 MQE73 MGI73 LWM73 LMQ73 LCU73 KSY73 KJC73 JZG73 JPK73 JFO73 IVS73 ILW73 ICA73 HSE73 HII73 GYM73 GOQ73 GEU73 FUY73 FLC73 FBG73 ERK73 EHO73 DXS73 DNW73 DEA73 CUE73 CKI73 CAM73 BQQ73 BGU73 AWY73 ANC73 ADG73 TK73 JO73 S73 WCK55 VSO55 VIS55 UYW55 UPA55 UFE55 TVI55 TLM55 TBQ55 SRU55 SHY55 RYC55 ROG55 REK55 QUO55 QKS55 QAW55 PRA55 PHE55 OXI55 ONM55 ODQ55 NTU55 NJY55 NAC55 MQG55 MGK55 LWO55 LMS55 LCW55 KTA55 KJE55 JZI55 JPM55 JFQ55 IVU55 ILY55 ICC55 HSG55 HIK55 GYO55 GOS55 GEW55 FVA55 FLE55 FBI55 ERM55 EHQ55 DXU55 DNY55 DEC55 CUG55 CKK55 CAO55 BQS55 BGW55 AXA55 ANE55 ADI55 TM55 JQ55 WWA55 WME55 WCI55 VSM55 VIQ55 UYU55 UOY55 UFC55 TVG55 TLK55 TBO55 SRS55 SHW55 RYA55 ROE55 REI55 QUM55 QKQ55 QAU55 PQY55 PHC55 OXG55 ONK55 ODO55 NTS55 NJW55 NAA55 MQE55 MGI55 LWM55 LMQ55 LCU55 KSY55 KJC55 JZG55 JPK55 JFO55 IVS55 ILW55 ICA55 HSE55 HII55 GYM55 GOQ55 GEU55 FUY55 FLC55 FBG55 ERK55 EHO55 DXS55 DNW55 DEA55 CUE55 CKI55 CAM55 BQQ55 BGU55 AWY55 ANC55 ADG55 TK55 JO55 S55 WCK37 VSO37 VIS37 UYW37 UPA37 UFE37 TVI37 TLM37 TBQ37 SRU37 SHY37 RYC37 ROG37 REK37 QUO37 QKS37 QAW37 PRA37 PHE37 OXI37 ONM37 ODQ37 NTU37 NJY37 NAC37 MQG37 MGK37 LWO37 LMS37 LCW37 KTA37 KJE37 JZI37 JPM37 JFQ37 IVU37 ILY37 ICC37 HSG37 HIK37 GYO37 GOS37 GEW37 FVA37 FLE37 FBI37 ERM37 EHQ37 DXU37 DNY37 DEC37 CUG37 CKK37 CAO37 BQS37 BGW37 AXA37 ANE37 ADI37 TM37 JQ37 WWA37 WME37 WCI37 VSM37 VIQ37 UYU37 UOY37 UFC37 TVG37 TLK37 TBO37 SRS37 SHW37 RYA37 ROE37 REI37 QUM37 QKQ37 QAU37 PQY37 PHC37 OXG37 ONK37 ODO37 NTS37 NJW37 NAA37 MQE37 MGI37 LWM37 LMQ37 LCU37 KSY37 KJC37 JZG37 JPK37 JFO37 IVS37 ILW37 ICA37 HSE37 HII37 GYM37 GOQ37 GEU37 FUY37 FLC37 FBG37 ERK37 EHO37 DXS37 DNW37 DEA37 CUE37 CKI37 CAM37 BQQ37 BGU37 AWY37 ANC37 ADG37 TK37 JO37 S37 WWH109 WML109 WCP109 VST109 VIX109 O9:O10 K9:K10 G9:G10 WWC91:WWC92 WWC73 WMG73 WWC37 WMG91:WMG92 WMG37 WWC55 WMG55 O15:O16 K15:K1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K119 WMF130:WMF131 WWB130:WWB131 WMF148:WMF149 WWB148:WWB149 I291 WWG119 J267:L267 R259:T259 J263:L263 U182 JQ182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JS119 TO119 ADK119 ANG119 AXC119 BGY119 BQU119 CAQ119 CKM119 CUI119 DEE119 DOA119 DXW119 EHS119 ERO119 FBK119 FLG119 FVC119 GEY119 GOU119 GYQ119 HIM119 HSI119 ICE119 IMA119 IVW119 JFS119 JPO119 JZK119 KJG119 KTC119 LCY119 LMU119 LWQ119 MGM119 MQI119 NAE119 NKA119 NTW119 ODS119 ONO119 OXK119 PHG119 PRC119 QAY119 QKU119 QUQ119 REM119 ROI119 RYE119 SIA119 SRW119 TBS119 TLO119 TVK119 UFG119 UPC119 UYY119 VIU119 VSQ119 WCM119 WMI119 WWE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WCO109 VSS109 VIW109 UZA109 UPE109 UFI109 TVM109 TLQ109 TBU109 SRY109 SIC109 RYG109 ROK109 REO109 QUS109 QKW109 QBA109 PRE109 PHI109 OXM109 ONQ109 ODU109 NTY109 NKC109 NAG109 MQK109 MGO109 LWS109 LMW109 LDA109 KTE109 KJI109 JZM109 JPQ109 JFU109 IVY109 IMC109 ICG109 HSK109 HIO109 GYS109 GOW109 GFA109 FVE109 FLI109 FBM109 ERQ109 EHU109 DXY109 DOC109 DEG109 CUK109 CKO109 CAS109 BQW109 BHA109 AXE109 ANI109 ADM109 TQ109 JU109 Y109 WWE109 WMI109 WCM109 VSQ109 VIU109 UYY109 UPC109 UFG109 TVK109 TLO109 TBS109 SRW109 SIA109 RYE109 ROI109 REM109 QUQ109 QKU109 QAY109 PRC109 PHG109 OXK109 ONO109 ODS109 NTW109 NKA109 NAE109 MQI109 MGM109 LWQ109 LMU109 LCY109 KTC109 KJG109 JZK109 JPO109 JFS109 IVW109 IMA109 ICE109 HSI109 HIM109 GYQ109 GOU109 GEY109 FVC109 FLG109 FBK109 ERO109 EHS109 DXW109 DOA109 DEE109 CUI109 CKM109 CAQ109 BQU109 BGY109 AXC109 ANG109 ADK109 TO109 JS109 W109 WCH91:WCH92 VSL91:VSL92 VIP91:VIP92 UYT91:UYT92 UOX91:UOX92 UFB91:UFB92 TVF91:TVF92 TLJ91:TLJ92 TBN91:TBN92 SRR91:SRR92 SHV91:SHV92 RXZ91:RXZ92 ROD91:ROD92 REH91:REH92 QUL91:QUL92 QKP91:QKP92 QAT91:QAT92 PQX91:PQX92 PHB91:PHB92 OXF91:OXF92 ONJ91:ONJ92 ODN91:ODN92 NTR91:NTR92 NJV91:NJV92 MZZ91:MZZ92 MQD91:MQD92 MGH91:MGH92 LWL91:LWL92 LMP91:LMP92 LCT91:LCT92 KSX91:KSX92 KJB91:KJB92 JZF91:JZF92 JPJ91:JPJ92 JFN91:JFN92 IVR91:IVR92 ILV91:ILV92 IBZ91:IBZ92 HSD91:HSD92 HIH91:HIH92 GYL91:GYL92 GOP91:GOP92 GET91:GET92 FUX91:FUX92 FLB91:FLB92 FBF91:FBF92 ERJ91:ERJ92 EHN91:EHN92 DXR91:DXR92 DNV91:DNV92 DDZ91:DDZ92 CUD91:CUD92 CKH91:CKH92 CAL91:CAL92 BQP91:BQP92 BGT91:BGT92 AWX91:AWX92 ANB91:ANB92 ADF91:ADF92 TJ91:TJ92 JN91:JN92 R91:R92 WWB91:WWB92 WMF91:WMF92 WCJ91:WCJ92 VSN91:VSN92 VIR91:VIR92 UYV91:UYV92 UOZ91:UOZ92 UFD91:UFD92 TVH91:TVH92 TLL91:TLL92 TBP91:TBP92 SRT91:SRT92 SHX91:SHX92 RYB91:RYB92 ROF91:ROF92 REJ91:REJ92 QUN91:QUN92 QKR91:QKR92 QAV91:QAV92 PQZ91:PQZ92 PHD91:PHD92 OXH91:OXH92 ONL91:ONL92 ODP91:ODP92 NTT91:NTT92 NJX91:NJX92 NAB91:NAB92 MQF91:MQF92 MGJ91:MGJ92 LWN91:LWN92 LMR91:LMR92 LCV91:LCV92 KSZ91:KSZ92 KJD91:KJD92 JZH91:JZH92 JPL91:JPL92 JFP91:JFP92 IVT91:IVT92 ILX91:ILX92 ICB91:ICB92 HSF91:HSF92 HIJ91:HIJ92 GYN91:GYN92 GOR91:GOR92 GEV91:GEV92 FUZ91:FUZ92 FLD91:FLD92 FBH91:FBH92 ERL91:ERL92 EHP91:EHP92 DXT91:DXT92 DNX91:DNX92 DEB91:DEB92 CUF91:CUF92 CKJ91:CKJ92 CAN91:CAN92 BQR91:BQR92 BGV91:BGV92 AWZ91:AWZ92 AND91:AND92 ADH91:ADH92 TL91:TL92 JP91:JP92 T91:T92 WCJ73 VSN73 VIR73 UYV73 UOZ73 UFD73 TVH73 TLL73 TBP73 SRT73 SHX73 RYB73 ROF73 REJ73 QUN73 QKR73 QAV73 PQZ73 PHD73 OXH73 ONL73 ODP73 NTT73 NJX73 NAB73 MQF73 MGJ73 LWN73 LMR73 LCV73 KSZ73 KJD73 JZH73 JPL73 JFP73 IVT73 ILX73 ICB73 HSF73 HIJ73 GYN73 GOR73 GEV73 FUZ73 FLD73 FBH73 ERL73 EHP73 DXT73 DNX73 DEB73 CUF73 CKJ73 CAN73 BQR73 BGV73 AWZ73 AND73 ADH73 TL73 JP73 T73 WVZ73 WMD73 WCH73 VSL73 VIP73 UYT73 UOX73 UFB73 TVF73 TLJ73 TBN73 SRR73 SHV73 RXZ73 ROD73 REH73 QUL73 QKP73 QAT73 PQX73 PHB73 OXF73 ONJ73 ODN73 NTR73 NJV73 MZZ73 MQD73 MGH73 LWL73 LMP73 LCT73 KSX73 KJB73 JZF73 JPJ73 JFN73 IVR73 ILV73 IBZ73 HSD73 HIH73 GYL73 GOP73 GET73 FUX73 FLB73 FBF73 ERJ73 EHN73 DXR73 DNV73 DDZ73 CUD73 CKH73 CAL73 BQP73 BGT73 AWX73 ANB73 ADF73 TJ73 JN73 R73 WCJ55 VSN55 VIR55 UYV55 UOZ55 UFD55 TVH55 TLL55 TBP55 SRT55 SHX55 RYB55 ROF55 REJ55 QUN55 QKR55 QAV55 PQZ55 PHD55 OXH55 ONL55 ODP55 NTT55 NJX55 NAB55 MQF55 MGJ55 LWN55 LMR55 LCV55 KSZ55 KJD55 JZH55 JPL55 JFP55 IVT55 ILX55 ICB55 HSF55 HIJ55 GYN55 GOR55 GEV55 FUZ55 FLD55 FBH55 ERL55 EHP55 DXT55 DNX55 DEB55 CUF55 CKJ55 CAN55 BQR55 BGV55 AWZ55 AND55 ADH55 TL55 JP55 T55 WVZ55 WMD55 WCH55 VSL55 VIP55 UYT55 UOX55 UFB55 TVF55 TLJ55 TBN55 SRR55 SHV55 RXZ55 ROD55 REH55 QUL55 QKP55 QAT55 PQX55 PHB55 OXF55 ONJ55 ODN55 NTR55 NJV55 MZZ55 MQD55 MGH55 LWL55 LMP55 LCT55 KSX55 KJB55 JZF55 JPJ55 JFN55 IVR55 ILV55 IBZ55 HSD55 HIH55 GYL55 GOP55 GET55 FUX55 FLB55 FBF55 ERJ55 EHN55 DXR55 DNV55 DDZ55 CUD55 CKH55 CAL55 BQP55 BGT55 AWX55 ANB55 ADF55 TJ55 JN55 R55 WCJ37 VSN37 VIR37 UYV37 UOZ37 UFD37 TVH37 TLL37 TBP37 SRT37 SHX37 RYB37 ROF37 REJ37 QUN37 QKR37 QAV37 PQZ37 PHD37 OXH37 ONL37 ODP37 NTT37 NJX37 NAB37 MQF37 MGJ37 LWN37 LMR37 LCV37 KSZ37 KJD37 JZH37 JPL37 JFP37 IVT37 ILX37 ICB37 HSF37 HIJ37 GYN37 GOR37 GEV37 FUZ37 FLD37 FBH37 ERL37 EHP37 DXT37 DNX37 DEB37 CUF37 CKJ37 CAN37 BQR37 BGV37 AWZ37 AND37 ADH37 TL37 JP37 T37 WVZ37 WMD37 WCH37 VSL37 VIP37 UYT37 UOX37 UFB37 TVF37 TLJ37 TBN37 SRR37 SHV37 RXZ37 ROD37 REH37 QUL37 QKP37 QAT37 PQX37 PHB37 OXF37 ONJ37 ODN37 NTR37 NJV37 MZZ37 MQD37 MGH37 LWL37 LMP37 LCT37 KSX37 KJB37 JZF37 JPJ37 JFN37 IVR37 ILV37 IBZ37 HSD37 HIH37 GYL37 GOP37 GET37 FUX37 FLB37 FBF37 ERJ37 EHN37 DXR37 DNV37 DDZ37 CUD37 CKH37 CAL37 BQP37 BGT37 AWX37 ANB37 ADF37 TJ37 JN37 R37 WWB55 WMF55 WWG109 WMK109 WWB73 WWB37 WMF73 WMF37 WVZ91:WVZ92 WMD91:WMD92"/>
    <dataValidation allowBlank="1" promptTitle="checkPeriodRange" sqref="WVY131 R183 WVY149 WVY167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D11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WMH109 WCL109 VSP109 VIT109 UYX109 UPB109 UFF109 TVJ109 TLN109 TBR109 SRV109 SHZ109 RYD109 ROH109 REL109 QUP109 QKT109 QAX109 PRB109 PHF109 OXJ109 ONN109 ODR109 NTV109 NJZ109 NAD109 MQH109 MGL109 LWP109 LMT109 LCX109 KTB109 KJF109 JZJ109 JPN109 JFR109 IVV109 ILZ109 ICD109 HSH109 HIL109 GYP109 GOT109 GEX109 FVB109 FLF109 FBJ109 ERN109 EHR109 DXV109 DNZ109 DED109 CUH109 CKL109 CAP109 BQT109 BGX109 AXB109 ANF109 ADJ109 TN109 JR109 V109 WMC92 WCG92 VSK92 VIO92 UYS92 UOW92 UFA92 TVE92 TLI92 TBM92 SRQ92 SHU92 RXY92 ROC92 REG92 QUK92 QKO92 QAS92 PQW92 PHA92 OXE92 ONI92 ODM92 NTQ92 NJU92 MZY92 MQC92 MGG92 LWK92 LMO92 LCS92 KSW92 KJA92 JZE92 JPI92 JFM92 IVQ92 ILU92 IBY92 HSC92 HIG92 GYK92 GOO92 GES92 FUW92 FLA92 FBE92 ERI92 EHM92 DXQ92 DNU92 DDY92 CUC92 CKG92 CAK92 BQO92 BGS92 AWW92 ANA92 ADE92 TI92 JM92 Q92 WMC74 WCG74 VSK74 VIO74 UYS74 UOW74 UFA74 TVE74 TLI74 TBM74 SRQ74 SHU74 RXY74 ROC74 REG74 QUK74 QKO74 QAS74 PQW74 PHA74 OXE74 ONI74 ODM74 NTQ74 NJU74 MZY74 MQC74 MGG74 LWK74 LMO74 LCS74 KSW74 KJA74 JZE74 JPI74 JFM74 IVQ74 ILU74 IBY74 HSC74 HIG74 GYK74 GOO74 GES74 FUW74 FLA74 FBE74 ERI74 EHM74 DXQ74 DNU74 DDY74 CUC74 CKG74 CAK74 BQO74 BGS74 AWW74 ANA74 ADE74 TI74 JM74 Q74 WMC56 WCG56 VSK56 VIO56 UYS56 UOW56 UFA56 TVE56 TLI56 TBM56 SRQ56 SHU56 RXY56 ROC56 REG56 QUK56 QKO56 QAS56 PQW56 PHA56 OXE56 ONI56 ODM56 NTQ56 NJU56 MZY56 MQC56 MGG56 LWK56 LMO56 LCS56 KSW56 KJA56 JZE56 JPI56 JFM56 IVQ56 ILU56 IBY56 HSC56 HIG56 GYK56 GOO56 GES56 FUW56 FLA56 FBE56 ERI56 EHM56 DXQ56 DNU56 DDY56 CUC56 CKG56 CAK56 BQO56 BGS56 AWW56 ANA56 ADE56 TI56 JM56 Q56 WMC38 WCG38 VSK38 VIO38 UYS38 UOW38 UFA38 TVE38 TLI38 TBM38 SRQ38 SHU38 RXY38 ROC38 REG38 QUK38 QKO38 QAS38 PQW38 PHA38 OXE38 ONI38 ODM38 NTQ38 NJU38 MZY38 MQC38 MGG38 LWK38 LMO38 LCS38 KSW38 KJA38 JZE38 JPI38 JFM38 IVQ38 ILU38 IBY38 HSC38 HIG38 GYK38 GOO38 GES38 FUW38 FLA38 FBE38 ERI38 EHM38 DXQ38 DNU38 DDY38 CUC38 CKG38 CAK38 BQO38 BGS38 AWW38 ANA38 ADE38 TI38 JM38 Q38 WVY56 WVY92 WVY74 WVY38 WWD10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66 M109">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CE242:WCL242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WMA90 WCE90 VSI90 VIM90 UYQ90 UOU90 UEY90 TVC90 TLG90 TBK90 SRO90 SHS90 RXW90 ROA90 REE90 QUI90 QKM90 QAQ90 PQU90 PGY90 OXC90 ONG90 ODK90 NTO90 NJS90 MZW90 MQA90 MGE90 LWI90 LMM90 LCQ90 KSU90 KIY90 JZC90 JPG90 JFK90 IVO90 ILS90 IBW90 HSA90 HIE90 GYI90 GOM90 GEQ90 FUU90 FKY90 FBC90 ERG90 EHK90 DXO90 DNS90 DDW90 CUA90 CKE90 CAI90 BQM90 BGQ90 AWU90 AMY90 ADC90 TG90 JK90 WMA72:WMH72 WCE72:WCL72 VSI72:VSP72 VIM72:VIT72 UYQ72:UYX72 UOU72:UPB72 UEY72:UFF72 TVC72:TVJ72 TLG72:TLN72 TBK72:TBR72 SRO72:SRV72 SHS72:SHZ72 RXW72:RYD72 ROA72:ROH72 REE72:REL72 QUI72:QUP72 QKM72:QKT72 QAQ72:QAX72 PQU72:PRB72 PGY72:PHF72 OXC72:OXJ72 ONG72:ONN72 ODK72:ODR72 NTO72:NTV72 NJS72:NJZ72 MZW72:NAD72 MQA72:MQH72 MGE72:MGL72 LWI72:LWP72 LMM72:LMT72 LCQ72:LCX72 KSU72:KTB72 KIY72:KJF72 JZC72:JZJ72 JPG72:JPN72 JFK72:JFR72 IVO72:IVV72 ILS72:ILZ72 IBW72:ICD72 HSA72:HSH72 HIE72:HIL72 GYI72:GYP72 GOM72:GOT72 GEQ72:GEX72 FUU72:FVB72 FKY72:FLF72 FBC72:FBJ72 ERG72:ERN72 EHK72:EHR72 DXO72:DXV72 DNS72:DNZ72 DDW72:DED72 CUA72:CUH72 CKE72:CKL72 CAI72:CAP72 BQM72:BQT72 BGQ72:BGX72 AWU72:AXB72 AMY72:ANF72 ADC72:ADJ72 TG72:TN72 JK72:JR72 WVW54:WWD54 WMA54:WMH54 WCE54:WCL54 VSI54:VSP54 VIM54:VIT54 UYQ54:UYX54 UOU54:UPB54 UEY54:UFF54 TVC54:TVJ54 TLG54:TLN54 TBK54:TBR54 SRO54:SRV54 SHS54:SHZ54 RXW54:RYD54 ROA54:ROH54 REE54:REL54 QUI54:QUP54 QKM54:QKT54 QAQ54:QAX54 PQU54:PRB54 PGY54:PHF54 OXC54:OXJ54 ONG54:ONN54 ODK54:ODR54 NTO54:NTV54 NJS54:NJZ54 MZW54:NAD54 MQA54:MQH54 MGE54:MGL54 LWI54:LWP54 LMM54:LMT54 LCQ54:LCX54 KSU54:KTB54 KIY54:KJF54 JZC54:JZJ54 JPG54:JPN54 JFK54:JFR54 IVO54:IVV54 ILS54:ILZ54 IBW54:ICD54 HSA54:HSH54 HIE54:HIL54 GYI54:GYP54 GOM54:GOT54 GEQ54:GEX54 FUU54:FVB54 FKY54:FLF54 FBC54:FBJ54 ERG54:ERN54 EHK54:EHR54 DXO54:DXV54 DNS54:DNZ54 DDW54:DED54 CUA54:CUH54 CKE54:CKL54 CAI54:CAP54 BQM54:BQT54 BGQ54:BGX54 AWU54:AXB54 AMY54:ANF54 ADC54:ADJ54 TG54:TN54 JK54:JR54 WVW36:WWD36 WMA36:WMH36 WCE36:WCL36 VSI36:VSP36 VIM36:VIT36 UYQ36:UYX36 UOU36:UPB36 UEY36:UFF36 TVC36:TVJ36 TLG36:TLN36 TBK36:TBR36 SRO36:SRV36 SHS36:SHZ36 RXW36:RYD36 ROA36:ROH36 REE36:REL36 QUI36:QUP36 QKM36:QKT36 QAQ36:QAX36 PQU36:PRB36 PGY36:PHF36 OXC36:OXJ36 ONG36:ONN36 ODK36:ODR36 NTO36:NTV36 NJS36:NJZ36 MZW36:NAD36 MQA36:MQH36 MGE36:MGL36 LWI36:LWP36 LMM36:LMT36 LCQ36:LCX36 KSU36:KTB36 KIY36:KJF36 JZC36:JZJ36 JPG36:JPN36 JFK36:JFR36 IVO36:IVV36 ILS36:ILZ36 IBW36:ICD36 HSA36:HSH36 HIE36:HIL36 GYI36:GYP36 GOM36:GOT36 GEQ36:GEX36 FUU36:FVB36 FKY36:FLF36 FBC36:FBJ36 ERG36:ERN36 EHK36:EHR36 DXO36:DXV36 DNS36:DNZ36 DDW36:DED36 CUA36:CUH36 CKE36:CKL36 CAI36:CAP36 BQM36:BQT36 BGQ36:BGX36 AWU36:AXB36 AMY36:ANF36 ADC36:ADJ36 TG36:TN36 JK36:JR36 WVW72:WWD72 WVW90">
      <formula1>kind_of_cons</formula1>
    </dataValidation>
    <dataValidation type="list" allowBlank="1" showInputMessage="1" showErrorMessage="1" errorTitle="Ошибка" error="Выберите значение из списка" sqref="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WMA71 WCE71 VSI71 VIM71 UYQ71 UOU71 UEY71 TVC71 TLG71 TBK71 SRO71 SHS71 RXW71 ROA71 REE71 QUI71 QKM71 QAQ71 PQU71 PGY71 OXC71 ONG71 ODK71 NTO71 NJS71 MZW71 MQA71 MGE71 LWI71 LMM71 LCQ71 KSU71 KIY71 JZC71 JPG71 JFK71 IVO71 ILS71 IBW71 HSA71 HIE71 GYI71 GOM71 GEQ71 FUU71 FKY71 FBC71 ERG71 EHK71 DXO71 DNS71 DDW71 CUA71 CKE71 CAI71 BQM71 BGQ71 AWU71 AMY71 ADC71 TG71 JK71 O71 WVW53 WMA53 WCE53 VSI53 VIM53 UYQ53 UOU53 UEY53 TVC53 TLG53 TBK53 SRO53 SHS53 RXW53 ROA53 REE53 QUI53 QKM53 QAQ53 PQU53 PGY53 OXC53 ONG53 ODK53 NTO53 NJS53 MZW53 MQA53 MGE53 LWI53 LMM53 LCQ53 KSU53 KIY53 JZC53 JPG53 JFK53 IVO53 ILS53 IBW53 HSA53 HIE53 GYI53 GOM53 GEQ53 FUU53 FKY53 FBC53 ERG53 EHK53 DXO53 DNS53 DDW53 CUA53 CKE53 CAI53 BQM53 BGQ53 AWU53 AMY53 ADC53 TG53 JK53 O53 WVW35 WMA35 WCE35 VSI35 VIM35 UYQ35 UOU35 UEY35 TVC35 TLG35 TBK35 SRO35 SHS35 RXW35 ROA35 REE35 QUI35 QKM35 QAQ35 PQU35 PGY35 OXC35 ONG35 ODK35 NTO35 NJS35 MZW35 MQA35 MGE35 LWI35 LMM35 LCQ35 KSU35 KIY35 JZC35 JPG35 JFK35 IVO35 ILS35 IBW35 HSA35 HIE35 GYI35 GOM35 GEQ35 FUU35 FKY35 FBC35 ERG35 EHK35 DXO35 DNS35 DDW35 CUA35 CKE35 CAI35 BQM35 BGQ35 AWU35 AMY35 ADC35 TG35 JK35 O35 WVW71">
      <formula1>kind_of_scheme_in</formula1>
    </dataValidation>
    <dataValidation type="list" allowBlank="1" showInputMessage="1" showErrorMessage="1" errorTitle="Ошибка" error="Выберите значение из списка" sqref="WVU130 JI243 TE243 ADA243 AMW243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130 M91 M73 M55 M37 WLY91 WCC91 VSG91 VIK91 UYO91 UOS91 UEW91 TVA91 TLE91 TBI91 SRM91 SHQ91 RXU91 RNY91 REC91 QUG91 QKK91 QAO91 PQS91 PGW91 OXA91 ONE91 ODI91 NTM91 NJQ91 MZU91 MPY91 MGC91 LWG91 LMK91 LCO91 KSS91 KIW91 JZA91 JPE91 JFI91 IVM91 ILQ91 IBU91 HRY91 HIC91 GYG91 GOK91 GEO91 FUS91 FKW91 FBA91 ERE91 EHI91 DXM91 DNQ91 DDU91 CTY91 CKC91 CAG91 BQK91 BGO91 AWS91 AMW91 ADA91 TE91 JI91 WVU73 WLY73 WCC73 VSG73 VIK73 UYO73 UOS73 UEW73 TVA73 TLE73 TBI73 SRM73 SHQ73 RXU73 RNY73 REC73 QUG73 QKK73 QAO73 PQS73 PGW73 OXA73 ONE73 ODI73 NTM73 NJQ73 MZU73 MPY73 MGC73 LWG73 LMK73 LCO73 KSS73 KIW73 JZA73 JPE73 JFI73 IVM73 ILQ73 IBU73 HRY73 HIC73 GYG73 GOK73 GEO73 FUS73 FKW73 FBA73 ERE73 EHI73 DXM73 DNQ73 DDU73 CTY73 CKC73 CAG73 BQK73 BGO73 AWS73 AMW73 ADA73 TE73 JI73 WVU55 WLY55 WCC55 VSG55 VIK55 UYO55 UOS55 UEW55 TVA55 TLE55 TBI55 SRM55 SHQ55 RXU55 RNY55 REC55 QUG55 QKK55 QAO55 PQS55 PGW55 OXA55 ONE55 ODI55 NTM55 NJQ55 MZU55 MPY55 MGC55 LWG55 LMK55 LCO55 KSS55 KIW55 JZA55 JPE55 JFI55 IVM55 ILQ55 IBU55 HRY55 HIC55 GYG55 GOK55 GEO55 FUS55 FKW55 FBA55 ERE55 EHI55 DXM55 DNQ55 DDU55 CTY55 CKC55 CAG55 BQK55 BGO55 AWS55 AMW55 ADA55 TE55 JI55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WVU91">
      <formula1>kind_of_heat_transfer</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JH114:JX114 TD114:TT114 ACZ114:ADP114 AMV114:ANL114 AWR114:AXH114 BGN114:BHD114 BQJ114:BQZ114 CAF114:CAV114 CKB114:CKR114 CTX114:CUN114 DDT114:DEJ114 DNP114:DOF114 DXL114:DYB114 EHH114:EHX114 ERD114:ERT114 FAZ114:FBP114 FKV114:FLL114 FUR114:FVH114 GEN114:GFD114 GOJ114:GOZ114 GYF114:GYV114 HIB114:HIR114 HRX114:HSN114 IBT114:ICJ114 ILP114:IMF114 IVL114:IWB114 JFH114:JFX114 JPD114:JPT114 JYZ114:JZP114 KIV114:KJL114 KSR114:KTH114 LCN114:LDD114 LMJ114:LMZ114 LWF114:LWV114 MGB114:MGR114 MPX114:MQN114 MZT114:NAJ114 NJP114:NKF114 NTL114:NUB114 ODH114:ODX114 OND114:ONT114 OWZ114:OXP114 PGV114:PHL114 PQR114:PRH114 QAN114:QBD114 QKJ114:QKZ114 QUF114:QUV114 REB114:RER114 RNX114:RON114 RXT114:RYJ114 SHP114:SIF114 SRL114:SSB114 TBH114:TBX114 TLD114:TLT114 TUZ114:TVP114 UEV114:UFL114 UOR114:UPH114 UYN114:UZD114 VIJ114:VIZ114 VSF114:VSV114 WCB114:WCR114 WLX114:WMN114 WVT114:WWJ114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JH57:JS63 WVT57:WWE63 WLX57:WMI63 WCB57:WCM63 VSF57:VSQ63 VIJ57:VIU63 UYN57:UYY63 UOR57:UPC63 UEV57:UFG63 TUZ57:TVK63 TLD57:TLO63 TBH57:TBS63 SRL57:SRW63 SHP57:SIA63 RXT57:RYE63 RNX57:ROI63 REB57:REM63 QUF57:QUQ63 QKJ57:QKU63 QAN57:QAY63 PQR57:PRC63 PGV57:PHG63 OWZ57:OXK63 OND57:ONO63 ODH57:ODS63 NTL57:NTW63 NJP57:NKA63 MZT57:NAE63 MPX57:MQI63 MGB57:MGM63 LWF57:LWQ63 LMJ57:LMU63 LCN57:LCY63 KSR57:KTC63 KIV57:KJG63 JYZ57:JZK63 JPD57:JPO63 JFH57:JFS63 IVL57:IVW63 ILP57:IMA63 IBT57:ICE63 HRX57:HSI63 HIB57:HIM63 GYF57:GYQ63 GOJ57:GOU63 GEN57:GEY63 FUR57:FVC63 FKV57:FLG63 FAZ57:FBK63 ERD57:ERO63 EHH57:EHS63 DXL57:DXW63 DNP57:DOA63 DDT57:DEE63 CTX57:CUI63 CKB57:CKM63 CAF57:CAQ63 BQJ57:BQU63 BGN57:BGY63 AWR57:AXC63 AMV57:ANG63 ACZ57:ADK63 TD57:TO63 ACZ75:ADK81 TD75:TO81 JH75:JS81 WVT75:WWE81 WLX75:WMI81 WCB75:WCM81 VSF75:VSQ81 VIJ75:VIU81 UYN75:UYY81 UOR75:UPC81 UEV75:UFG81 TUZ75:TVK81 TLD75:TLO81 TBH75:TBS81 SRL75:SRW81 SHP75:SIA81 RXT75:RYE81 RNX75:ROI81 REB75:REM81 QUF75:QUQ81 QKJ75:QKU81 QAN75:QAY81 PQR75:PRC81 PGV75:PHG81 OWZ75:OXK81 OND75:ONO81 ODH75:ODS81 NTL75:NTW81 NJP75:NKA81 MZT75:NAE81 MPX75:MQI81 MGB75:MGM81 LWF75:LWQ81 LMJ75:LMU81 LCN75:LCY81 KSR75:KTC81 KIV75:KJG81 JYZ75:JZK81 JPD75:JPO81 JFH75:JFS81 IVL75:IVW81 ILP75:IMA81 IBT75:ICE81 HRX75:HSI81 HIB75:HIM81 GYF75:GYQ81 GOJ75:GOU81 GEN75:GEY81 FUR75:FVC81 FKV75:FLG81 FAZ75:FBK81 ERD75:ERO81 EHH75:EHS81 DXL75:DXW81 DNP75:DOA81 DDT75:DEE81 CTX75:CUI81 CKB75:CKM81 CAF75:CAQ81 BQJ75:BQU81 BGN75:BGY81 AWR75:AXC81 AMV75:ANG81 L81:U81 WLX94:WMI95 WCB94:WCM95 VSF94:VSQ95 VIJ94:VIU95 UYN94:UYY95 UOR94:UPC95 UEV94:UFG95 TUZ94:TVK95 TLD94:TLO95 TBH94:TBS95 SRL94:SRW95 SHP94:SIA95 RXT94:RYE95 RNX94:ROI95 REB94:REM95 QUF94:QUQ95 QKJ94:QKU95 QAN94:QAY95 PQR94:PRC95 PGV94:PHG95 OWZ94:OXK95 OND94:ONO95 ODH94:ODS95 NTL94:NTW95 NJP94:NKA95 MZT94:NAE95 MPX94:MQI95 MGB94:MGM95 LWF94:LWQ95 LMJ94:LMU95 LCN94:LCY95 KSR94:KTC95 KIV94:KJG95 JYZ94:JZK95 JPD94:JPO95 JFH94:JFS95 IVL94:IVW95 ILP94:IMA95 IBT94:ICE95 HRX94:HSI95 HIB94:HIM95 GYF94:GYQ95 GOJ94:GOU95 GEN94:GEY95 FUR94:FVC95 FKV94:FLG95 FAZ94:FBK95 ERD94:ERO95 EHH94:EHS95 DXL94:DXW95 DNP94:DOA95 DDT94:DEE95 CTX94:CUI95 CKB94:CKM95 CAF94:CAQ95 BQJ94:BQU95 BGN94:BGY95 AWR94:AXC95 AMV94:ANG95 ACZ94:ADK95 TD94:TO95 JH94:JS95 WVT39:WWE45 WLX39:WMI45 WCB39:WCM45 VSF39:VSQ45 VIJ39:VIU45 UYN39:UYY45 UOR39:UPC45 UEV39:UFG45 TUZ39:TVK45 TLD39:TLO45 TBH39:TBS45 SRL39:SRW45 SHP39:SIA45 RXT39:RYE45 RNX39:ROI45 REB39:REM45 QUF39:QUQ45 QKJ39:QKU45 QAN39:QAY45 PQR39:PRC45 PGV39:PHG45 OWZ39:OXK45 OND39:ONO45 ODH39:ODS45 NTL39:NTW45 NJP39:NKA45 MZT39:NAE45 MPX39:MQI45 MGB39:MGM45 LWF39:LWQ45 LMJ39:LMU45 LCN39:LCY45 KSR39:KTC45 KIV39:KJG45 JYZ39:JZK45 JPD39:JPO45 JFH39:JFS45 IVL39:IVW45 ILP39:IMA45 IBT39:ICE45 HRX39:HSI45 HIB39:HIM45 GYF39:GYQ45 GOJ39:GOU45 GEN39:GEY45 FUR39:FVC45 FKV39:FLG45 FAZ39:FBK45 ERD39:ERO45 EHH39:EHS45 DXL39:DXW45 DNP39:DOA45 DDT39:DEE45 CTX39:CUI45 CKB39:CKM45 CAF39:CAQ45 BQJ39:BQU45 BGN39:BGY45 AWR39:AXC45 AMV39:ANG45 ACZ39:ADK45 TD39:TO45 JH39:JS45 WVT94:WWE9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formula1>900</formula1>
    </dataValidation>
    <dataValidation type="list" allowBlank="1" showInputMessage="1" errorTitle="Ошибка" error="Выберите значение из списка" prompt="Выберите значение из списка" sqref="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CC109 VSG109 VIK109 UYO109 UOS109 UEW109 TVA109 TLE109 TBI109 SRM109 SHQ109 RXU109 RNY109 REC109 QUG109 QKK109 QAO109 PQS109 PGW109 OXA109 ONE109 ODI109 NTM109 NJQ109 MZU109 MPY109 MGC109 LWG109 LMK109 LCO109 KSS109 KIW109 JZA109 JPE109 JFI109 IVM109 ILQ109 IBU109 HRY109 HIC109 GYG109 GOK109 GEO109 FUS109 FKW109 FBA109 ERE109 EHI109 DXM109 DNQ109 DDU109 CTY109 CKC109 CAG109 BQK109 BGO109 AWS109 AMW109 ADA109 TE109 JI109 WVU109 WLY109">
      <formula1>kind_of_heat_transfer</formula1>
    </dataValidation>
    <dataValidation allowBlank="1" prompt="Для выбора выполните двойной щелчок левой клавиши мыши по соответствующей ячейке." sqref="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H115:JX118 TD115:TT118 ACZ115:ADP118 AMV115:ANL118 AWR115:AXH118 BGN115:BHD118 BQJ115:BQZ118 CAF115:CAV118 CKB115:CKR118 CTX115:CUN118 DDT115:DEJ118 DNP115:DOF118 DXL115:DYB118 EHH115:EHX118 ERD115:ERT118 FAZ115:FBP118 FKV115:FLL118 FUR115:FVH118 GEN115:GFD118 GOJ115:GOZ118 GYF115:GYV118 HIB115:HIR118 HRX115:HSN118 IBT115:ICJ118 ILP115:IMF118 IVL115:IWB118 JFH115:JFX118 JPD115:JPT118 JYZ115:JZP118 KIV115:KJL118 KSR115:KTH118 LCN115:LDD118 LMJ115:LMZ118 LWF115:LWV118 MGB115:MGR118 MPX115:MQN118 MZT115:NAJ118 NJP115:NKF118 NTL115:NUB118 ODH115:ODX118 OND115:ONT118 OWZ115:OXP118 PGV115:PHL118 PQR115:PRH118 QAN115:QBD118 QKJ115:QKZ118 QUF115:QUV118 REB115:RER118 RNX115:RON118 RXT115:RYJ118 SHP115:SIF118 SRL115:SSB118 TBH115:TBX118 TLD115:TLT118 TUZ115:TVP118 UEV115:UFL118 UOR115:UPH118 UYN115:UZD118 VIJ115:VIZ118 VSF115:VSV118 WCB115:WCR118 WLX115:WMN118 WVT115:WWJ118 JH111:JX113 TD111:TT113 ACZ111:ADP113 AMV111:ANL113 AWR111:AXH113 BGN111:BHD113 BQJ111:BQZ113 CAF111:CAV113 CKB111:CKR113 CTX111:CUN113 DDT111:DEJ113 DNP111:DOF113 DXL111:DYB113 EHH111:EHX113 ERD111:ERT113 FAZ111:FBP113 FKV111:FLL113 FUR111:FVH113 GEN111:GFD113 GOJ111:GOZ113 GYF111:GYV113 HIB111:HIR113 HRX111:HSN113 IBT111:ICJ113 ILP111:IMF113 IVL111:IWB113 JFH111:JFX113 JPD111:JPT113 JYZ111:JZP113 KIV111:KJL113 KSR111:KTH113 LCN111:LDD113 LMJ111:LMZ113 LWF111:LWV113 MGB111:MGR113 MPX111:MQN113 MZT111:NAJ113 NJP111:NKF113 NTL111:NUB113 ODH111:ODX113 OND111:ONT113 OWZ111:OXP113 PGV111:PHL113 PQR111:PRH113 QAN111:QBD113 QKJ111:QKZ113 QUF111:QUV113 REB111:RER113 RNX111:RON113 RXT111:RYJ113 SHP111:SIF113 SRL111:SSB113 TBH111:TBX113 TLD111:TLT113 TUZ111:TVP113 UEV111:UFL113 UOR111:UPH113 UYN111:UZD113 VIJ111:VIZ113 VSF111:VSV113 WCB111:WCR113 WLX111:WMN113 WVT111:WWJ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WVT93:WWE93 WLX93:WMI93 WCB93:WCM93 VSF93:VSQ93 VIJ93:VIU93 UYN93:UYY93 UOR93:UPC93 UEV93:UFG93 TUZ93:TVK93 TLD93:TLO93 TBH93:TBS93 SRL93:SRW93 SHP93:SIA93 RXT93:RYE93 RNX93:ROI93 REB93:REM93 QUF93:QUQ93 QKJ93:QKU93 QAN93:QAY93 PQR93:PRC93 PGV93:PHG93 OWZ93:OXK93 OND93:ONO93 ODH93:ODS93 NTL93:NTW93 NJP93:NKA93 MZT93:NAE93 MPX93:MQI93 MGB93:MGM93 LWF93:LWQ93 LMJ93:LMU93 LCN93:LCY93 KSR93:KTC93 KIV93:KJG93 JYZ93:JZK93 JPD93:JPO93 JFH93:JFS93 IVL93:IVW93 ILP93:IMA93 IBT93:ICE93 HRX93:HSI93 HIB93:HIM93 GYF93:GYQ93 GOJ93:GOU93 GEN93:GEY93 FUR93:FVC93 FKV93:FLG93 FAZ93:FBK93 ERD93:ERO93 EHH93:EHS93 DXL93:DXW93 DNP93:DOA93 DDT93:DEE93 CTX93:CUI93 CKB93:CKM93 CAF93:CAQ93 BQJ93:BQU93 BGN93:BGY93 AWR93:AXC93 AMV93:ANG93 ACZ93:ADK93 TD93:TO93 JH93:JS93"/>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129:V129 O147:V147 O224:V224 O242:V242 O165 O90 O72:V72 O54:V54 O36:V36">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 type="list" allowBlank="1" showInputMessage="1" showErrorMessage="1" errorTitle="Ошибка" error="Выберите значение из списка" sqref="WVW108 O108 WMA108 WCE108 VSI108 VIM108 UYQ108 UOU108 UEY108 TVC108 TLG108 TBK108 SRO108 SHS108 RXW108 ROA108 REE108 QUI108 QKM108 QAQ108 PQU108 PGY108 OXC108 ONG108 ODK108 NTO108 NJS108 MZW108 MQA108 MGE108 LWI108 LMM108 LCQ108 KSU108 KIY108 JZC108 JPG108 JFK108 IVO108 ILS108 IBW108 HSA108 HIE108 GYI108 GOM108 GEQ108 FUU108 FKY108 FBC108 ERG108 EHK108 DXO108 DNS108 DDW108 CUA108 CKE108 CAI108 BQM108 BGQ108 AWU108 AMY108 ADC108 TG108 JK108">
      <formula1>kind_of_cons</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5"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3"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28422605</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1.0.1</v>
      </c>
      <c r="F3" s="410"/>
      <c r="G3" s="40"/>
      <c r="H3" s="40"/>
      <c r="I3" s="40"/>
      <c r="J3" s="40"/>
      <c r="K3" s="40"/>
      <c r="L3" s="252"/>
    </row>
    <row r="4" spans="1:12" s="347" customFormat="1" ht="6">
      <c r="A4" s="341"/>
      <c r="B4" s="342"/>
      <c r="C4" s="343"/>
      <c r="D4" s="344"/>
      <c r="E4" s="364"/>
      <c r="F4" s="365"/>
      <c r="G4" s="366"/>
      <c r="I4" s="348"/>
    </row>
    <row r="5" spans="1:12" ht="39" customHeight="1">
      <c r="D5" s="23"/>
      <c r="E5" s="1210" t="s">
        <v>754</v>
      </c>
      <c r="F5" s="1211"/>
      <c r="G5" s="405"/>
      <c r="J5" s="288"/>
    </row>
    <row r="6" spans="1:12" s="347" customFormat="1" ht="6">
      <c r="A6" s="341"/>
      <c r="B6" s="342"/>
      <c r="C6" s="343"/>
      <c r="D6" s="344"/>
      <c r="E6" s="349"/>
      <c r="F6" s="350"/>
      <c r="G6" s="351"/>
      <c r="I6" s="348"/>
    </row>
    <row r="7" spans="1:12" ht="27">
      <c r="D7" s="23"/>
      <c r="E7" s="24" t="s">
        <v>50</v>
      </c>
      <c r="F7" s="307" t="s">
        <v>148</v>
      </c>
      <c r="G7" s="359"/>
    </row>
    <row r="8" spans="1:12" s="347" customFormat="1" ht="6">
      <c r="A8" s="341"/>
      <c r="B8" s="342"/>
      <c r="C8" s="343"/>
      <c r="D8" s="344"/>
      <c r="E8" s="345"/>
      <c r="F8" s="346"/>
      <c r="G8" s="344"/>
      <c r="I8" s="348"/>
    </row>
    <row r="9" spans="1:12" ht="27">
      <c r="D9" s="23"/>
      <c r="E9" s="24" t="s">
        <v>456</v>
      </c>
      <c r="F9" s="325" t="s">
        <v>83</v>
      </c>
      <c r="G9" s="358"/>
    </row>
    <row r="10" spans="1:12" s="347" customFormat="1" ht="6">
      <c r="A10" s="352"/>
      <c r="B10" s="342"/>
      <c r="C10" s="343"/>
      <c r="D10" s="353"/>
      <c r="E10" s="349"/>
      <c r="F10" s="354"/>
      <c r="G10" s="355"/>
      <c r="I10" s="348"/>
    </row>
    <row r="11" spans="1:12" ht="27">
      <c r="A11" s="192"/>
      <c r="D11" s="23"/>
      <c r="E11" s="78" t="s">
        <v>454</v>
      </c>
      <c r="F11" s="1185" t="s">
        <v>1669</v>
      </c>
      <c r="G11" s="356"/>
    </row>
    <row r="12" spans="1:12" ht="27">
      <c r="D12" s="23"/>
      <c r="E12" s="78" t="s">
        <v>455</v>
      </c>
      <c r="F12" s="1185" t="s">
        <v>1670</v>
      </c>
      <c r="G12" s="358"/>
    </row>
    <row r="13" spans="1:12" s="347" customFormat="1" ht="6">
      <c r="A13" s="352"/>
      <c r="B13" s="342"/>
      <c r="C13" s="343"/>
      <c r="D13" s="353"/>
      <c r="E13" s="349"/>
      <c r="F13" s="354"/>
      <c r="G13" s="355"/>
      <c r="I13" s="348"/>
    </row>
    <row r="14" spans="1:12" ht="27">
      <c r="D14" s="23"/>
      <c r="E14" s="78" t="s">
        <v>366</v>
      </c>
      <c r="F14" s="1155" t="s">
        <v>40</v>
      </c>
      <c r="G14" s="358"/>
    </row>
    <row r="15" spans="1:12" ht="27" hidden="1">
      <c r="D15" s="23"/>
      <c r="E15" s="78" t="s">
        <v>297</v>
      </c>
      <c r="F15" s="308" t="s">
        <v>768</v>
      </c>
      <c r="G15" s="358"/>
    </row>
    <row r="16" spans="1:12" ht="27" hidden="1">
      <c r="D16" s="23"/>
      <c r="E16" s="78" t="s">
        <v>573</v>
      </c>
      <c r="F16" s="308"/>
      <c r="G16" s="358"/>
    </row>
    <row r="17" spans="1:9" ht="19.5">
      <c r="D17" s="23"/>
      <c r="E17" s="24"/>
      <c r="F17" s="1047" t="s">
        <v>679</v>
      </c>
      <c r="G17" s="20"/>
    </row>
    <row r="18" spans="1:9" s="1046" customFormat="1" ht="5.25" hidden="1">
      <c r="A18" s="1043"/>
      <c r="B18" s="1041"/>
      <c r="C18" s="1044"/>
      <c r="D18" s="1045"/>
      <c r="E18" s="1039"/>
      <c r="F18" s="1038"/>
      <c r="G18" s="1045"/>
      <c r="I18" s="1042"/>
    </row>
    <row r="19" spans="1:9" ht="27">
      <c r="D19" s="23"/>
      <c r="E19" s="1040" t="s">
        <v>677</v>
      </c>
      <c r="F19" s="1156" t="s">
        <v>2276</v>
      </c>
      <c r="G19" s="358"/>
    </row>
    <row r="20" spans="1:9" ht="27">
      <c r="D20" s="23"/>
      <c r="E20" s="1040" t="s">
        <v>678</v>
      </c>
      <c r="F20" s="1155" t="s">
        <v>2277</v>
      </c>
      <c r="G20" s="358"/>
    </row>
    <row r="21" spans="1:9" s="1046" customFormat="1" ht="5.25" hidden="1">
      <c r="A21" s="1043"/>
      <c r="B21" s="1041"/>
      <c r="C21" s="1044"/>
      <c r="D21" s="1045"/>
      <c r="E21" s="1039"/>
      <c r="F21" s="1038"/>
      <c r="G21" s="1045"/>
      <c r="I21" s="1042"/>
    </row>
    <row r="22" spans="1:9" ht="19.5" hidden="1">
      <c r="D22" s="23"/>
      <c r="E22" s="24"/>
      <c r="F22" s="413" t="s">
        <v>580</v>
      </c>
      <c r="G22" s="20"/>
    </row>
    <row r="23" spans="1:9" s="1063" customFormat="1" ht="5.25" hidden="1">
      <c r="A23" s="1060"/>
      <c r="B23" s="1058"/>
      <c r="C23" s="1061"/>
      <c r="D23" s="1062"/>
      <c r="E23" s="1039"/>
      <c r="F23" s="1038"/>
      <c r="G23" s="1062"/>
      <c r="I23" s="1059"/>
    </row>
    <row r="24" spans="1:9" ht="27" hidden="1">
      <c r="D24" s="23"/>
      <c r="E24" s="1048" t="s">
        <v>680</v>
      </c>
      <c r="F24" s="308"/>
      <c r="G24" s="358"/>
    </row>
    <row r="25" spans="1:9" ht="27" hidden="1">
      <c r="D25" s="23"/>
      <c r="E25" s="1048" t="s">
        <v>681</v>
      </c>
      <c r="F25" s="310"/>
      <c r="G25" s="358"/>
    </row>
    <row r="26" spans="1:9" s="1063" customFormat="1" ht="5.25" hidden="1">
      <c r="A26" s="1060"/>
      <c r="B26" s="1058"/>
      <c r="C26" s="1061"/>
      <c r="D26" s="1062"/>
      <c r="E26" s="1039"/>
      <c r="F26" s="1038"/>
      <c r="G26" s="1062"/>
      <c r="I26" s="1059"/>
    </row>
    <row r="27" spans="1:9" s="347" customFormat="1" ht="35.1" customHeight="1">
      <c r="A27" s="352"/>
      <c r="B27" s="342"/>
      <c r="C27" s="343"/>
      <c r="D27" s="353"/>
      <c r="E27" s="349"/>
      <c r="F27" s="354"/>
      <c r="G27" s="355"/>
      <c r="I27" s="348"/>
    </row>
    <row r="28" spans="1:9" ht="27">
      <c r="D28" s="23"/>
      <c r="E28" s="78" t="s">
        <v>168</v>
      </c>
      <c r="F28" s="325" t="s">
        <v>83</v>
      </c>
      <c r="G28" s="358"/>
    </row>
    <row r="29" spans="1:9" ht="27">
      <c r="C29" s="27"/>
      <c r="D29" s="28"/>
      <c r="E29" s="29" t="s">
        <v>77</v>
      </c>
      <c r="F29" s="309" t="s">
        <v>1998</v>
      </c>
      <c r="G29" s="357"/>
    </row>
    <row r="30" spans="1:9" ht="27" hidden="1">
      <c r="C30" s="27"/>
      <c r="D30" s="28"/>
      <c r="E30" s="49" t="s">
        <v>201</v>
      </c>
      <c r="F30" s="310"/>
      <c r="G30" s="357"/>
    </row>
    <row r="31" spans="1:9" ht="27">
      <c r="C31" s="27"/>
      <c r="D31" s="28"/>
      <c r="E31" s="29" t="s">
        <v>51</v>
      </c>
      <c r="F31" s="309" t="s">
        <v>1999</v>
      </c>
      <c r="G31" s="357"/>
    </row>
    <row r="32" spans="1:9" ht="27">
      <c r="C32" s="27"/>
      <c r="D32" s="28"/>
      <c r="E32" s="29" t="s">
        <v>52</v>
      </c>
      <c r="F32" s="309" t="s">
        <v>1995</v>
      </c>
      <c r="G32" s="357"/>
      <c r="H32" s="30"/>
    </row>
    <row r="33" spans="1:9" s="347" customFormat="1" ht="6">
      <c r="A33" s="352"/>
      <c r="B33" s="342"/>
      <c r="C33" s="343"/>
      <c r="D33" s="353"/>
      <c r="E33" s="349"/>
      <c r="F33" s="354"/>
      <c r="G33" s="355"/>
      <c r="I33" s="348"/>
    </row>
    <row r="34" spans="1:9" ht="27">
      <c r="A34" s="191"/>
      <c r="D34" s="25"/>
      <c r="E34" s="748" t="s">
        <v>637</v>
      </c>
      <c r="F34" s="1157" t="s">
        <v>640</v>
      </c>
      <c r="G34" s="356"/>
    </row>
    <row r="35" spans="1:9" s="347" customFormat="1" ht="6">
      <c r="A35" s="352"/>
      <c r="B35" s="342"/>
      <c r="C35" s="343"/>
      <c r="D35" s="353"/>
      <c r="E35" s="349"/>
      <c r="F35" s="354"/>
      <c r="G35" s="355"/>
      <c r="I35" s="348"/>
    </row>
    <row r="36" spans="1:9" ht="27">
      <c r="A36" s="191"/>
      <c r="D36" s="25"/>
      <c r="E36" s="78" t="s">
        <v>241</v>
      </c>
      <c r="F36" s="1157" t="s">
        <v>202</v>
      </c>
      <c r="G36" s="356"/>
    </row>
    <row r="37" spans="1:9" s="347" customFormat="1" ht="6" hidden="1">
      <c r="A37" s="341"/>
      <c r="B37" s="342"/>
      <c r="C37" s="343"/>
      <c r="D37" s="344"/>
      <c r="E37" s="345"/>
      <c r="F37" s="346"/>
      <c r="G37" s="344"/>
      <c r="I37" s="348"/>
    </row>
    <row r="38" spans="1:9" s="1051" customFormat="1" ht="6" hidden="1">
      <c r="A38" s="1054"/>
      <c r="B38" s="1049"/>
      <c r="C38" s="1050"/>
      <c r="D38" s="1055"/>
      <c r="E38" s="1053"/>
      <c r="F38" s="1056"/>
      <c r="G38" s="1057"/>
      <c r="I38" s="1052"/>
    </row>
    <row r="39" spans="1:9" s="347" customFormat="1" ht="6">
      <c r="A39" s="352"/>
      <c r="B39" s="342"/>
      <c r="C39" s="343"/>
      <c r="D39" s="353"/>
      <c r="E39" s="349"/>
      <c r="F39" s="354"/>
      <c r="G39" s="355"/>
      <c r="I39" s="348"/>
    </row>
    <row r="40" spans="1:9" ht="27">
      <c r="A40" s="193"/>
      <c r="B40" s="87"/>
      <c r="D40" s="32"/>
      <c r="E40" s="31" t="s">
        <v>523</v>
      </c>
      <c r="F40" s="1155" t="s">
        <v>2254</v>
      </c>
      <c r="G40" s="356"/>
    </row>
    <row r="41" spans="1:9" ht="27">
      <c r="A41" s="193"/>
      <c r="B41" s="87"/>
      <c r="D41" s="32"/>
      <c r="E41" s="38" t="s">
        <v>524</v>
      </c>
      <c r="F41" s="1155" t="s">
        <v>2255</v>
      </c>
      <c r="G41" s="356"/>
    </row>
    <row r="42" spans="1:9" ht="19.5">
      <c r="D42" s="23"/>
      <c r="E42" s="24"/>
      <c r="F42" s="413" t="s">
        <v>556</v>
      </c>
      <c r="G42" s="20"/>
    </row>
    <row r="43" spans="1:9" ht="27">
      <c r="A43" s="193"/>
      <c r="D43" s="20"/>
      <c r="E43" s="411" t="s">
        <v>85</v>
      </c>
      <c r="F43" s="1159" t="s">
        <v>2256</v>
      </c>
      <c r="G43" s="356"/>
    </row>
    <row r="44" spans="1:9" ht="27">
      <c r="A44" s="193"/>
      <c r="B44" s="87"/>
      <c r="D44" s="32"/>
      <c r="E44" s="411" t="s">
        <v>86</v>
      </c>
      <c r="F44" s="1159" t="s">
        <v>2257</v>
      </c>
      <c r="G44" s="356"/>
    </row>
    <row r="45" spans="1:9" ht="27">
      <c r="A45" s="193"/>
      <c r="B45" s="87"/>
      <c r="D45" s="32"/>
      <c r="E45" s="411" t="s">
        <v>557</v>
      </c>
      <c r="F45" s="1159" t="s">
        <v>2258</v>
      </c>
      <c r="G45" s="356"/>
    </row>
    <row r="46" spans="1:9" ht="27">
      <c r="D46" s="23"/>
      <c r="E46" s="412" t="s">
        <v>558</v>
      </c>
      <c r="F46" s="1159" t="s">
        <v>2259</v>
      </c>
      <c r="G46" s="358"/>
    </row>
    <row r="47" spans="1:9" ht="3" customHeight="1">
      <c r="A47" s="193"/>
      <c r="D47" s="20"/>
      <c r="F47" s="156"/>
      <c r="G47" s="26"/>
    </row>
    <row r="48" spans="1:9" ht="69" customHeight="1">
      <c r="A48" s="193"/>
      <c r="B48" s="87"/>
      <c r="D48" s="1169" t="s">
        <v>755</v>
      </c>
      <c r="E48" s="1213" t="s">
        <v>753</v>
      </c>
      <c r="F48" s="121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12"/>
      <c r="F54" s="1212"/>
      <c r="G54" s="1212"/>
      <c r="H54" s="1212"/>
      <c r="I54" s="121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5"/>
      <c r="W1" s="426" t="s">
        <v>323</v>
      </c>
      <c r="X1" s="382" t="s">
        <v>292</v>
      </c>
      <c r="Y1" s="382" t="s">
        <v>306</v>
      </c>
      <c r="Z1" s="141"/>
      <c r="AA1" s="199" t="s">
        <v>360</v>
      </c>
      <c r="AB1" s="199"/>
      <c r="AC1" s="199" t="s">
        <v>361</v>
      </c>
      <c r="AD1" s="199"/>
      <c r="AF1" s="154" t="s">
        <v>334</v>
      </c>
      <c r="AH1" s="141" t="s">
        <v>335</v>
      </c>
      <c r="AI1" s="141" t="s">
        <v>336</v>
      </c>
      <c r="AK1" s="141" t="s">
        <v>351</v>
      </c>
      <c r="AM1" s="141" t="s">
        <v>352</v>
      </c>
      <c r="AP1" s="141" t="s">
        <v>368</v>
      </c>
      <c r="AQ1" s="141" t="s">
        <v>367</v>
      </c>
      <c r="AS1" s="382" t="s">
        <v>373</v>
      </c>
      <c r="AU1" s="154" t="s">
        <v>381</v>
      </c>
      <c r="AW1" s="384" t="s">
        <v>525</v>
      </c>
      <c r="AX1" s="384" t="s">
        <v>526</v>
      </c>
      <c r="AZ1" s="1409" t="s">
        <v>559</v>
      </c>
      <c r="BA1" s="1409"/>
      <c r="BC1" s="773" t="s">
        <v>638</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3" t="s">
        <v>283</v>
      </c>
      <c r="O2" s="494" t="s">
        <v>605</v>
      </c>
      <c r="P2" s="627" t="s">
        <v>40</v>
      </c>
      <c r="Q2" s="173" t="s">
        <v>3</v>
      </c>
      <c r="R2" s="176" t="s">
        <v>23</v>
      </c>
      <c r="S2" s="174" t="s">
        <v>25</v>
      </c>
      <c r="T2" s="175" t="s">
        <v>29</v>
      </c>
      <c r="U2" s="171" t="s">
        <v>35</v>
      </c>
      <c r="V2" s="982">
        <v>1</v>
      </c>
      <c r="W2" s="427"/>
      <c r="X2" s="428" t="s">
        <v>581</v>
      </c>
      <c r="Y2" s="41" t="s">
        <v>729</v>
      </c>
      <c r="Z2" s="153"/>
      <c r="AA2" s="712" t="s">
        <v>631</v>
      </c>
      <c r="AB2" s="714" t="s">
        <v>631</v>
      </c>
      <c r="AC2" s="41" t="s">
        <v>308</v>
      </c>
      <c r="AD2" s="714" t="s">
        <v>308</v>
      </c>
      <c r="AF2" s="42" t="s">
        <v>35</v>
      </c>
      <c r="AH2" s="137" t="s">
        <v>339</v>
      </c>
      <c r="AI2" s="137" t="s">
        <v>339</v>
      </c>
      <c r="AK2" s="137" t="s">
        <v>343</v>
      </c>
      <c r="AM2" s="137" t="s">
        <v>353</v>
      </c>
      <c r="AP2" s="1183" t="s">
        <v>581</v>
      </c>
      <c r="AQ2" s="978" t="s">
        <v>584</v>
      </c>
      <c r="AS2" s="41" t="s">
        <v>371</v>
      </c>
      <c r="AU2" s="42" t="s">
        <v>374</v>
      </c>
      <c r="AW2" s="385" t="s">
        <v>527</v>
      </c>
      <c r="AX2" s="386" t="s">
        <v>527</v>
      </c>
      <c r="AZ2" s="414" t="s">
        <v>560</v>
      </c>
      <c r="BA2" s="415" t="s">
        <v>561</v>
      </c>
      <c r="BC2" s="752" t="s">
        <v>639</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3" t="s">
        <v>257</v>
      </c>
      <c r="O3" s="494" t="s">
        <v>606</v>
      </c>
      <c r="P3" s="627" t="s">
        <v>41</v>
      </c>
      <c r="Q3" s="173" t="s">
        <v>299</v>
      </c>
      <c r="R3" s="172" t="s">
        <v>301</v>
      </c>
      <c r="S3" s="174" t="s">
        <v>26</v>
      </c>
      <c r="T3" s="175" t="s">
        <v>30</v>
      </c>
      <c r="U3" s="171" t="s">
        <v>36</v>
      </c>
      <c r="V3" s="982">
        <v>2</v>
      </c>
      <c r="W3" s="427"/>
      <c r="X3" s="428" t="s">
        <v>673</v>
      </c>
      <c r="Y3" s="1070" t="s">
        <v>729</v>
      </c>
      <c r="Z3" s="153"/>
      <c r="AA3" s="712" t="s">
        <v>632</v>
      </c>
      <c r="AB3" s="714" t="s">
        <v>632</v>
      </c>
      <c r="AC3" s="41" t="s">
        <v>309</v>
      </c>
      <c r="AD3" s="714" t="s">
        <v>309</v>
      </c>
      <c r="AF3" s="42" t="s">
        <v>36</v>
      </c>
      <c r="AH3" s="137" t="s">
        <v>362</v>
      </c>
      <c r="AI3" s="137" t="s">
        <v>341</v>
      </c>
      <c r="AK3" s="137" t="s">
        <v>344</v>
      </c>
      <c r="AM3" s="137" t="s">
        <v>354</v>
      </c>
      <c r="AP3" s="1183" t="s">
        <v>674</v>
      </c>
      <c r="AQ3" s="978" t="s">
        <v>585</v>
      </c>
      <c r="AS3" s="41" t="s">
        <v>372</v>
      </c>
      <c r="AU3" s="42" t="s">
        <v>375</v>
      </c>
      <c r="AW3" s="385" t="s">
        <v>528</v>
      </c>
      <c r="AX3" s="386" t="s">
        <v>528</v>
      </c>
      <c r="AZ3" s="1080" t="s">
        <v>697</v>
      </c>
      <c r="BA3" s="1086" t="s">
        <v>696</v>
      </c>
      <c r="BC3" s="752" t="s">
        <v>640</v>
      </c>
    </row>
    <row r="4" spans="1:55" ht="101.25">
      <c r="A4" s="6" t="s">
        <v>101</v>
      </c>
      <c r="B4" s="41">
        <v>2002</v>
      </c>
      <c r="C4" s="41">
        <v>2015</v>
      </c>
      <c r="E4" s="137" t="s">
        <v>186</v>
      </c>
      <c r="F4" s="137" t="s">
        <v>226</v>
      </c>
      <c r="H4" s="137" t="s">
        <v>2</v>
      </c>
      <c r="I4" s="137" t="s">
        <v>48</v>
      </c>
      <c r="J4" s="137" t="s">
        <v>281</v>
      </c>
      <c r="K4" s="138" t="s">
        <v>247</v>
      </c>
      <c r="L4" s="138" t="s">
        <v>247</v>
      </c>
      <c r="M4" s="138">
        <v>3</v>
      </c>
      <c r="N4" s="623" t="s">
        <v>284</v>
      </c>
      <c r="O4" s="511" t="s">
        <v>607</v>
      </c>
      <c r="Q4" s="173" t="s">
        <v>22</v>
      </c>
      <c r="R4" s="172" t="s">
        <v>453</v>
      </c>
      <c r="S4" s="174" t="s">
        <v>27</v>
      </c>
      <c r="T4" s="175" t="s">
        <v>31</v>
      </c>
      <c r="U4" s="171" t="s">
        <v>37</v>
      </c>
      <c r="V4" s="982">
        <v>3</v>
      </c>
      <c r="W4" s="427"/>
      <c r="X4" s="428"/>
      <c r="Y4" s="712"/>
      <c r="Z4" s="200"/>
      <c r="AC4" s="41" t="s">
        <v>310</v>
      </c>
      <c r="AD4" s="714" t="s">
        <v>310</v>
      </c>
      <c r="AF4" s="42" t="s">
        <v>37</v>
      </c>
      <c r="AH4" s="42" t="s">
        <v>365</v>
      </c>
      <c r="AK4" s="137" t="s">
        <v>345</v>
      </c>
      <c r="AM4" s="137" t="s">
        <v>355</v>
      </c>
      <c r="AP4" s="1183" t="s">
        <v>673</v>
      </c>
      <c r="AQ4" s="978" t="s">
        <v>588</v>
      </c>
      <c r="AS4" s="41" t="s">
        <v>342</v>
      </c>
      <c r="AU4" s="42" t="s">
        <v>376</v>
      </c>
      <c r="AW4" s="385" t="s">
        <v>529</v>
      </c>
      <c r="AX4" s="386" t="s">
        <v>529</v>
      </c>
      <c r="AZ4" s="1080" t="s">
        <v>709</v>
      </c>
      <c r="BA4" s="1086" t="s">
        <v>708</v>
      </c>
      <c r="BC4" s="752" t="s">
        <v>641</v>
      </c>
    </row>
    <row r="5" spans="1:55" ht="33.75">
      <c r="A5" s="6" t="s">
        <v>102</v>
      </c>
      <c r="B5" s="41">
        <v>2003</v>
      </c>
      <c r="C5" s="41">
        <v>2016</v>
      </c>
      <c r="E5" s="137" t="s">
        <v>187</v>
      </c>
      <c r="F5" s="137" t="s">
        <v>227</v>
      </c>
      <c r="I5" s="137" t="s">
        <v>49</v>
      </c>
      <c r="K5" s="138" t="s">
        <v>245</v>
      </c>
      <c r="L5" s="138" t="s">
        <v>245</v>
      </c>
      <c r="M5" s="138">
        <v>4</v>
      </c>
      <c r="N5" s="624" t="s">
        <v>285</v>
      </c>
      <c r="O5" s="511" t="s">
        <v>608</v>
      </c>
      <c r="Q5" s="173" t="s">
        <v>300</v>
      </c>
      <c r="R5" s="172" t="s">
        <v>302</v>
      </c>
      <c r="T5" s="42" t="s">
        <v>32</v>
      </c>
      <c r="U5" s="171" t="s">
        <v>38</v>
      </c>
      <c r="V5" s="982">
        <v>4</v>
      </c>
      <c r="W5" s="427"/>
      <c r="X5" s="428" t="s">
        <v>582</v>
      </c>
      <c r="Y5" s="712" t="s">
        <v>730</v>
      </c>
      <c r="Z5" s="200">
        <v>1</v>
      </c>
      <c r="AF5" s="42" t="s">
        <v>325</v>
      </c>
      <c r="AH5" s="137" t="s">
        <v>363</v>
      </c>
      <c r="AK5" s="137" t="s">
        <v>346</v>
      </c>
      <c r="AM5" s="137" t="s">
        <v>356</v>
      </c>
      <c r="AP5" s="1183" t="s">
        <v>582</v>
      </c>
      <c r="AQ5" s="978" t="s">
        <v>587</v>
      </c>
      <c r="AU5" s="42" t="s">
        <v>377</v>
      </c>
      <c r="AW5" s="385" t="s">
        <v>530</v>
      </c>
      <c r="AX5" s="386" t="s">
        <v>530</v>
      </c>
      <c r="AZ5" s="1080" t="s">
        <v>724</v>
      </c>
      <c r="BA5" s="1086" t="s">
        <v>723</v>
      </c>
      <c r="BC5" s="752" t="s">
        <v>642</v>
      </c>
    </row>
    <row r="6" spans="1:55" ht="45">
      <c r="A6" s="6" t="s">
        <v>103</v>
      </c>
      <c r="B6" s="41">
        <v>2004</v>
      </c>
      <c r="C6" s="41">
        <v>2017</v>
      </c>
      <c r="E6" s="137" t="s">
        <v>188</v>
      </c>
      <c r="F6" s="140"/>
      <c r="G6" s="141" t="s">
        <v>289</v>
      </c>
      <c r="H6" s="141" t="s">
        <v>256</v>
      </c>
      <c r="I6" s="137" t="s">
        <v>66</v>
      </c>
      <c r="J6" s="141" t="s">
        <v>262</v>
      </c>
      <c r="N6" s="624" t="s">
        <v>286</v>
      </c>
      <c r="O6" s="511" t="s">
        <v>609</v>
      </c>
      <c r="R6" s="172" t="s">
        <v>3</v>
      </c>
      <c r="T6" s="42" t="s">
        <v>33</v>
      </c>
      <c r="U6" s="171" t="s">
        <v>325</v>
      </c>
      <c r="V6" s="982">
        <v>5</v>
      </c>
      <c r="W6" s="427"/>
      <c r="X6" s="712" t="s">
        <v>583</v>
      </c>
      <c r="Y6" s="712" t="s">
        <v>737</v>
      </c>
      <c r="Z6" s="200"/>
      <c r="AA6" s="210"/>
      <c r="AH6" s="137" t="s">
        <v>364</v>
      </c>
      <c r="AK6" s="137" t="s">
        <v>347</v>
      </c>
      <c r="AM6" s="137" t="s">
        <v>357</v>
      </c>
      <c r="AP6" s="1183" t="s">
        <v>583</v>
      </c>
      <c r="AQ6" s="978" t="s">
        <v>586</v>
      </c>
      <c r="AU6" s="211" t="s">
        <v>378</v>
      </c>
      <c r="AW6" s="385" t="s">
        <v>531</v>
      </c>
      <c r="AX6" s="386" t="s">
        <v>531</v>
      </c>
      <c r="AZ6" s="1080" t="s">
        <v>725</v>
      </c>
      <c r="BA6" s="1086" t="s">
        <v>731</v>
      </c>
    </row>
    <row r="7" spans="1:55" ht="112.5">
      <c r="A7" s="6" t="s">
        <v>104</v>
      </c>
      <c r="B7" s="41">
        <v>2005</v>
      </c>
      <c r="E7" s="137" t="s">
        <v>189</v>
      </c>
      <c r="F7" s="140"/>
      <c r="G7" s="137" t="s">
        <v>253</v>
      </c>
      <c r="H7" s="137" t="s">
        <v>255</v>
      </c>
      <c r="I7" s="137" t="s">
        <v>67</v>
      </c>
      <c r="J7" s="137" t="s">
        <v>282</v>
      </c>
      <c r="N7" s="625" t="s">
        <v>287</v>
      </c>
      <c r="O7" s="511" t="s">
        <v>610</v>
      </c>
      <c r="U7" s="171" t="s">
        <v>83</v>
      </c>
      <c r="V7" s="983" t="s">
        <v>67</v>
      </c>
      <c r="W7" s="427"/>
      <c r="X7" s="712" t="s">
        <v>584</v>
      </c>
      <c r="Y7" s="1070" t="s">
        <v>730</v>
      </c>
      <c r="Z7" s="200"/>
      <c r="AA7" s="210"/>
      <c r="AH7" s="137" t="s">
        <v>340</v>
      </c>
      <c r="AK7" s="137" t="s">
        <v>348</v>
      </c>
      <c r="AM7" s="137" t="s">
        <v>358</v>
      </c>
      <c r="AP7" s="1183" t="s">
        <v>584</v>
      </c>
      <c r="AQ7" s="978" t="s">
        <v>581</v>
      </c>
      <c r="AU7" s="211" t="s">
        <v>379</v>
      </c>
      <c r="AW7" s="385" t="s">
        <v>532</v>
      </c>
      <c r="AX7" s="386" t="s">
        <v>532</v>
      </c>
      <c r="AZ7" s="1080" t="s">
        <v>726</v>
      </c>
      <c r="BA7" s="1086" t="s">
        <v>736</v>
      </c>
    </row>
    <row r="8" spans="1:55" ht="56.25">
      <c r="A8" s="6" t="s">
        <v>105</v>
      </c>
      <c r="B8" s="41">
        <v>2006</v>
      </c>
      <c r="E8" s="137" t="s">
        <v>190</v>
      </c>
      <c r="F8" s="140"/>
      <c r="G8" s="137" t="s">
        <v>254</v>
      </c>
      <c r="H8" s="137" t="s">
        <v>261</v>
      </c>
      <c r="I8" s="137" t="s">
        <v>181</v>
      </c>
      <c r="J8" s="137" t="s">
        <v>278</v>
      </c>
      <c r="N8" s="626" t="s">
        <v>288</v>
      </c>
      <c r="O8" s="511" t="s">
        <v>611</v>
      </c>
      <c r="V8" s="983" t="s">
        <v>181</v>
      </c>
      <c r="W8" s="427"/>
      <c r="X8" s="712" t="s">
        <v>585</v>
      </c>
      <c r="Y8" s="1070" t="s">
        <v>730</v>
      </c>
      <c r="Z8" s="200"/>
      <c r="AA8" s="210"/>
      <c r="AK8" s="137" t="s">
        <v>349</v>
      </c>
      <c r="AP8" s="1183" t="s">
        <v>585</v>
      </c>
      <c r="AQ8" s="978" t="s">
        <v>674</v>
      </c>
      <c r="AU8" s="211" t="s">
        <v>380</v>
      </c>
      <c r="AW8" s="385" t="s">
        <v>533</v>
      </c>
      <c r="AX8" s="386" t="s">
        <v>533</v>
      </c>
      <c r="AZ8" s="1080" t="s">
        <v>727</v>
      </c>
      <c r="BA8" s="1086" t="s">
        <v>745</v>
      </c>
    </row>
    <row r="9" spans="1:55" ht="33.75">
      <c r="A9" s="6" t="s">
        <v>106</v>
      </c>
      <c r="B9" s="41">
        <v>2007</v>
      </c>
      <c r="E9" s="137" t="s">
        <v>191</v>
      </c>
      <c r="F9" s="140"/>
      <c r="G9" s="137" t="s">
        <v>261</v>
      </c>
      <c r="I9" s="137" t="s">
        <v>182</v>
      </c>
      <c r="O9" s="511" t="s">
        <v>612</v>
      </c>
      <c r="V9" s="983" t="s">
        <v>182</v>
      </c>
      <c r="W9" s="427"/>
      <c r="X9" s="712" t="s">
        <v>586</v>
      </c>
      <c r="Y9" s="1070" t="s">
        <v>729</v>
      </c>
      <c r="Z9" s="200">
        <v>1</v>
      </c>
      <c r="AA9" s="210"/>
      <c r="AK9" s="137" t="s">
        <v>350</v>
      </c>
      <c r="AP9" s="1183" t="s">
        <v>588</v>
      </c>
      <c r="AQ9" s="978"/>
      <c r="AW9" s="385" t="s">
        <v>534</v>
      </c>
      <c r="AX9" s="386" t="s">
        <v>534</v>
      </c>
      <c r="AZ9" s="1080" t="s">
        <v>728</v>
      </c>
      <c r="BA9" s="1086" t="s">
        <v>742</v>
      </c>
    </row>
    <row r="10" spans="1:55" ht="45">
      <c r="A10" s="6" t="s">
        <v>107</v>
      </c>
      <c r="B10" s="41">
        <v>2008</v>
      </c>
      <c r="E10" s="137" t="s">
        <v>192</v>
      </c>
      <c r="F10" s="140"/>
      <c r="I10" s="137" t="s">
        <v>206</v>
      </c>
      <c r="O10" s="511" t="s">
        <v>613</v>
      </c>
      <c r="V10" s="984" t="s">
        <v>206</v>
      </c>
      <c r="W10" s="981"/>
      <c r="X10" s="979" t="s">
        <v>587</v>
      </c>
      <c r="Y10" s="980" t="s">
        <v>741</v>
      </c>
      <c r="Z10" s="200"/>
      <c r="AP10" s="1183" t="s">
        <v>587</v>
      </c>
      <c r="AQ10" s="978"/>
      <c r="AW10" s="385" t="s">
        <v>535</v>
      </c>
      <c r="AX10" s="386" t="s">
        <v>535</v>
      </c>
    </row>
    <row r="11" spans="1:55" ht="22.5">
      <c r="A11" s="6" t="s">
        <v>108</v>
      </c>
      <c r="B11" s="41">
        <v>2009</v>
      </c>
      <c r="E11" s="137" t="s">
        <v>193</v>
      </c>
      <c r="F11" s="140"/>
      <c r="I11" s="137" t="s">
        <v>207</v>
      </c>
      <c r="O11" s="494" t="s">
        <v>614</v>
      </c>
      <c r="V11" s="983" t="s">
        <v>207</v>
      </c>
      <c r="W11" s="429"/>
      <c r="X11" s="428" t="s">
        <v>588</v>
      </c>
      <c r="Y11" s="712" t="s">
        <v>740</v>
      </c>
      <c r="Z11" s="200"/>
      <c r="AP11" s="1183" t="s">
        <v>586</v>
      </c>
      <c r="AQ11" s="701"/>
      <c r="AW11" s="385" t="s">
        <v>536</v>
      </c>
      <c r="AX11" s="386" t="s">
        <v>536</v>
      </c>
    </row>
    <row r="12" spans="1:55" ht="33.75">
      <c r="A12" s="6" t="s">
        <v>63</v>
      </c>
      <c r="B12" s="41">
        <v>2010</v>
      </c>
      <c r="E12" s="137" t="s">
        <v>194</v>
      </c>
      <c r="F12" s="140"/>
      <c r="G12" s="141" t="s">
        <v>290</v>
      </c>
      <c r="H12" s="141" t="s">
        <v>258</v>
      </c>
      <c r="I12" s="137" t="s">
        <v>208</v>
      </c>
      <c r="O12" s="494" t="s">
        <v>3</v>
      </c>
      <c r="V12" s="983" t="s">
        <v>208</v>
      </c>
      <c r="W12" s="512"/>
      <c r="X12" s="428" t="s">
        <v>669</v>
      </c>
      <c r="Y12" s="1070" t="s">
        <v>729</v>
      </c>
      <c r="AP12" s="1036"/>
      <c r="AW12" s="385" t="s">
        <v>207</v>
      </c>
      <c r="AX12" s="386" t="s">
        <v>207</v>
      </c>
    </row>
    <row r="13" spans="1:55" ht="22.5">
      <c r="A13" s="6" t="s">
        <v>109</v>
      </c>
      <c r="B13" s="41">
        <v>2011</v>
      </c>
      <c r="E13" s="137" t="s">
        <v>195</v>
      </c>
      <c r="F13" s="140"/>
      <c r="G13" s="137" t="s">
        <v>259</v>
      </c>
      <c r="H13" s="137" t="s">
        <v>260</v>
      </c>
      <c r="I13" s="137" t="s">
        <v>209</v>
      </c>
      <c r="V13" s="983" t="s">
        <v>209</v>
      </c>
      <c r="W13" s="512"/>
      <c r="X13" s="512"/>
      <c r="Y13" s="512"/>
      <c r="AW13" s="385" t="s">
        <v>208</v>
      </c>
      <c r="AX13" s="386" t="s">
        <v>208</v>
      </c>
    </row>
    <row r="14" spans="1:55" ht="45">
      <c r="A14" s="6" t="s">
        <v>64</v>
      </c>
      <c r="B14" s="41">
        <v>2012</v>
      </c>
      <c r="G14" s="137" t="s">
        <v>261</v>
      </c>
      <c r="H14" s="137" t="s">
        <v>261</v>
      </c>
      <c r="I14" s="137" t="s">
        <v>210</v>
      </c>
      <c r="N14" s="93" t="s">
        <v>314</v>
      </c>
      <c r="V14" s="982">
        <v>13</v>
      </c>
      <c r="W14" s="427"/>
      <c r="X14" s="428" t="s">
        <v>674</v>
      </c>
      <c r="Y14" s="1070" t="s">
        <v>729</v>
      </c>
      <c r="AW14" s="385" t="s">
        <v>209</v>
      </c>
      <c r="AX14" s="386" t="s">
        <v>209</v>
      </c>
    </row>
    <row r="15" spans="1:55" ht="63.75">
      <c r="A15" s="6" t="s">
        <v>437</v>
      </c>
      <c r="B15" s="41">
        <v>2013</v>
      </c>
      <c r="I15" s="137" t="s">
        <v>211</v>
      </c>
      <c r="N15" s="170" t="s">
        <v>322</v>
      </c>
      <c r="V15" s="495"/>
      <c r="W15" s="495"/>
      <c r="X15" s="209"/>
      <c r="Y15" s="495"/>
      <c r="AW15" s="385" t="s">
        <v>210</v>
      </c>
      <c r="AX15" s="386" t="s">
        <v>210</v>
      </c>
    </row>
    <row r="16" spans="1:55" ht="21" customHeight="1">
      <c r="A16" s="6" t="s">
        <v>110</v>
      </c>
      <c r="B16" s="41">
        <v>2014</v>
      </c>
      <c r="I16" s="137" t="s">
        <v>212</v>
      </c>
      <c r="N16" s="170" t="s">
        <v>321</v>
      </c>
      <c r="AW16" s="385" t="s">
        <v>211</v>
      </c>
      <c r="AX16" s="386" t="s">
        <v>211</v>
      </c>
    </row>
    <row r="17" spans="1:50" ht="21" customHeight="1">
      <c r="A17" s="6" t="s">
        <v>111</v>
      </c>
      <c r="B17" s="41">
        <v>2015</v>
      </c>
      <c r="I17" s="137" t="s">
        <v>213</v>
      </c>
      <c r="N17" s="170" t="s">
        <v>320</v>
      </c>
      <c r="X17" s="209"/>
      <c r="AW17" s="385" t="s">
        <v>212</v>
      </c>
      <c r="AX17" s="386" t="s">
        <v>212</v>
      </c>
    </row>
    <row r="18" spans="1:50" ht="21" customHeight="1">
      <c r="A18" s="6" t="s">
        <v>112</v>
      </c>
      <c r="B18" s="41">
        <v>2016</v>
      </c>
      <c r="I18" s="137" t="s">
        <v>214</v>
      </c>
      <c r="N18" s="170" t="s">
        <v>319</v>
      </c>
      <c r="X18" s="209"/>
      <c r="AW18" s="385" t="s">
        <v>213</v>
      </c>
      <c r="AX18" s="386" t="s">
        <v>213</v>
      </c>
    </row>
    <row r="19" spans="1:50" ht="21" customHeight="1">
      <c r="A19" s="6" t="s">
        <v>113</v>
      </c>
      <c r="B19" s="41">
        <v>2017</v>
      </c>
      <c r="I19" s="137" t="s">
        <v>215</v>
      </c>
      <c r="N19" s="170" t="s">
        <v>318</v>
      </c>
      <c r="X19" s="209"/>
      <c r="AW19" s="385" t="s">
        <v>214</v>
      </c>
      <c r="AX19" s="386" t="s">
        <v>214</v>
      </c>
    </row>
    <row r="20" spans="1:50" ht="21" customHeight="1">
      <c r="A20" s="6" t="s">
        <v>114</v>
      </c>
      <c r="B20" s="41">
        <v>2018</v>
      </c>
      <c r="I20" s="137" t="s">
        <v>216</v>
      </c>
      <c r="N20" s="170" t="s">
        <v>317</v>
      </c>
      <c r="AW20" s="385" t="s">
        <v>215</v>
      </c>
      <c r="AX20" s="386" t="s">
        <v>215</v>
      </c>
    </row>
    <row r="21" spans="1:50" ht="21" customHeight="1">
      <c r="A21" s="6" t="s">
        <v>115</v>
      </c>
      <c r="B21" s="41">
        <v>2019</v>
      </c>
      <c r="I21" s="137" t="s">
        <v>217</v>
      </c>
      <c r="N21" s="170" t="s">
        <v>316</v>
      </c>
      <c r="AW21" s="385" t="s">
        <v>216</v>
      </c>
      <c r="AX21" s="386" t="s">
        <v>216</v>
      </c>
    </row>
    <row r="22" spans="1:50" ht="21" customHeight="1">
      <c r="A22" s="6" t="s">
        <v>116</v>
      </c>
      <c r="B22" s="41">
        <v>2020</v>
      </c>
      <c r="N22" s="170" t="s">
        <v>315</v>
      </c>
      <c r="AW22" s="385" t="s">
        <v>217</v>
      </c>
      <c r="AX22" s="386" t="s">
        <v>217</v>
      </c>
    </row>
    <row r="23" spans="1:50" ht="21" customHeight="1">
      <c r="A23" s="6" t="s">
        <v>117</v>
      </c>
      <c r="B23" s="41">
        <v>2021</v>
      </c>
      <c r="AW23" s="385" t="s">
        <v>537</v>
      </c>
      <c r="AX23" s="386" t="s">
        <v>537</v>
      </c>
    </row>
    <row r="24" spans="1:50" ht="21" customHeight="1">
      <c r="A24" s="6" t="s">
        <v>118</v>
      </c>
      <c r="B24" s="41">
        <v>2022</v>
      </c>
      <c r="AW24" s="385" t="s">
        <v>538</v>
      </c>
      <c r="AX24" s="386" t="s">
        <v>538</v>
      </c>
    </row>
    <row r="25" spans="1:50">
      <c r="A25" s="6" t="s">
        <v>119</v>
      </c>
      <c r="B25" s="41">
        <v>2023</v>
      </c>
      <c r="AW25" s="385" t="s">
        <v>539</v>
      </c>
      <c r="AX25" s="386" t="s">
        <v>539</v>
      </c>
    </row>
    <row r="26" spans="1:50">
      <c r="A26" s="6" t="s">
        <v>120</v>
      </c>
      <c r="B26" s="41">
        <v>2024</v>
      </c>
      <c r="AX26" s="386" t="s">
        <v>540</v>
      </c>
    </row>
    <row r="27" spans="1:50">
      <c r="A27" s="6" t="s">
        <v>121</v>
      </c>
      <c r="B27" s="41">
        <v>2025</v>
      </c>
      <c r="AX27" s="386" t="s">
        <v>541</v>
      </c>
    </row>
    <row r="28" spans="1:50">
      <c r="A28" s="6" t="s">
        <v>122</v>
      </c>
      <c r="D28" s="261"/>
      <c r="E28" s="262"/>
      <c r="F28" s="262"/>
      <c r="H28" s="263" t="s">
        <v>405</v>
      </c>
      <c r="AX28" s="386" t="s">
        <v>542</v>
      </c>
    </row>
    <row r="29" spans="1:50">
      <c r="A29" s="6" t="s">
        <v>123</v>
      </c>
      <c r="D29" s="264" t="s">
        <v>406</v>
      </c>
      <c r="E29" s="265" t="str">
        <f>IF(periodStart = "","", periodStart)</f>
        <v>01.01.2020</v>
      </c>
      <c r="F29" s="265" t="str">
        <f>IF(periodEnd = "","", periodEnd)</f>
        <v>31.12.2020</v>
      </c>
      <c r="H29" s="266" t="s">
        <v>2278</v>
      </c>
      <c r="AX29" s="386" t="s">
        <v>543</v>
      </c>
    </row>
    <row r="30" spans="1:50">
      <c r="A30" s="6" t="s">
        <v>124</v>
      </c>
      <c r="D30" s="267"/>
      <c r="E30" s="268"/>
      <c r="F30" s="268"/>
      <c r="AX30" s="386" t="s">
        <v>544</v>
      </c>
    </row>
    <row r="31" spans="1:50" ht="12.75">
      <c r="A31" s="6" t="s">
        <v>125</v>
      </c>
      <c r="D31" s="261"/>
      <c r="E31" s="262"/>
      <c r="F31" s="262"/>
      <c r="H31" s="269"/>
      <c r="AX31" s="386" t="s">
        <v>545</v>
      </c>
    </row>
    <row r="32" spans="1:50">
      <c r="A32" s="6" t="s">
        <v>126</v>
      </c>
      <c r="D32" s="264" t="s">
        <v>407</v>
      </c>
      <c r="E32" s="270"/>
      <c r="F32" s="270"/>
      <c r="H32" s="271" t="s">
        <v>408</v>
      </c>
      <c r="O32" s="495" t="s">
        <v>605</v>
      </c>
      <c r="AX32" s="386" t="s">
        <v>546</v>
      </c>
    </row>
    <row r="33" spans="1:50">
      <c r="A33" s="6" t="s">
        <v>127</v>
      </c>
      <c r="O33" s="495" t="s">
        <v>606</v>
      </c>
      <c r="AX33" s="386" t="s">
        <v>547</v>
      </c>
    </row>
    <row r="34" spans="1:50">
      <c r="A34" s="6" t="s">
        <v>128</v>
      </c>
      <c r="O34" s="495" t="s">
        <v>607</v>
      </c>
      <c r="AX34" s="386" t="s">
        <v>548</v>
      </c>
    </row>
    <row r="35" spans="1:50">
      <c r="A35" s="6" t="s">
        <v>129</v>
      </c>
      <c r="O35" s="495" t="s">
        <v>608</v>
      </c>
      <c r="X35" s="495"/>
      <c r="Y35" s="495"/>
      <c r="AX35" s="386" t="s">
        <v>549</v>
      </c>
    </row>
    <row r="36" spans="1:50">
      <c r="A36" s="6" t="s">
        <v>93</v>
      </c>
      <c r="O36" s="495" t="s">
        <v>609</v>
      </c>
      <c r="AX36" s="386" t="s">
        <v>550</v>
      </c>
    </row>
    <row r="37" spans="1:50">
      <c r="A37" s="6" t="s">
        <v>94</v>
      </c>
      <c r="O37" s="495" t="s">
        <v>610</v>
      </c>
      <c r="AX37" s="386" t="s">
        <v>551</v>
      </c>
    </row>
    <row r="38" spans="1:50">
      <c r="A38" s="6" t="s">
        <v>95</v>
      </c>
      <c r="O38" s="495" t="s">
        <v>611</v>
      </c>
      <c r="AX38" s="386" t="s">
        <v>552</v>
      </c>
    </row>
    <row r="39" spans="1:50">
      <c r="A39" s="6" t="s">
        <v>96</v>
      </c>
      <c r="O39" s="495" t="s">
        <v>612</v>
      </c>
      <c r="AX39" s="386" t="s">
        <v>500</v>
      </c>
    </row>
    <row r="40" spans="1:50">
      <c r="A40" s="6" t="s">
        <v>97</v>
      </c>
      <c r="O40" s="495" t="s">
        <v>613</v>
      </c>
      <c r="AX40" s="386" t="s">
        <v>501</v>
      </c>
    </row>
    <row r="41" spans="1:50">
      <c r="A41" s="6" t="s">
        <v>98</v>
      </c>
      <c r="O41" s="495" t="s">
        <v>614</v>
      </c>
      <c r="AX41" s="386" t="s">
        <v>502</v>
      </c>
    </row>
    <row r="42" spans="1:50">
      <c r="A42" s="6" t="s">
        <v>130</v>
      </c>
      <c r="AX42" s="386" t="s">
        <v>503</v>
      </c>
    </row>
    <row r="43" spans="1:50">
      <c r="A43" s="6" t="s">
        <v>131</v>
      </c>
      <c r="AX43" s="386" t="s">
        <v>504</v>
      </c>
    </row>
    <row r="44" spans="1:50">
      <c r="A44" s="6" t="s">
        <v>132</v>
      </c>
      <c r="AX44" s="386" t="s">
        <v>505</v>
      </c>
    </row>
    <row r="45" spans="1:50">
      <c r="A45" s="6" t="s">
        <v>133</v>
      </c>
      <c r="AX45" s="386" t="s">
        <v>506</v>
      </c>
    </row>
    <row r="46" spans="1:50">
      <c r="A46" s="6" t="s">
        <v>134</v>
      </c>
      <c r="AX46" s="386" t="s">
        <v>507</v>
      </c>
    </row>
    <row r="47" spans="1:50">
      <c r="A47" s="6" t="s">
        <v>155</v>
      </c>
      <c r="AX47" s="386" t="s">
        <v>508</v>
      </c>
    </row>
    <row r="48" spans="1:50">
      <c r="A48" s="6" t="s">
        <v>156</v>
      </c>
      <c r="AX48" s="386" t="s">
        <v>509</v>
      </c>
    </row>
    <row r="49" spans="1:50">
      <c r="A49" s="6" t="s">
        <v>157</v>
      </c>
      <c r="AX49" s="386" t="s">
        <v>510</v>
      </c>
    </row>
    <row r="50" spans="1:50">
      <c r="A50" s="6" t="s">
        <v>135</v>
      </c>
      <c r="AX50" s="386" t="s">
        <v>511</v>
      </c>
    </row>
    <row r="51" spans="1:50">
      <c r="A51" s="6" t="s">
        <v>136</v>
      </c>
      <c r="AX51" s="386" t="s">
        <v>512</v>
      </c>
    </row>
    <row r="52" spans="1:50">
      <c r="A52" s="6" t="s">
        <v>137</v>
      </c>
      <c r="AX52" s="386" t="s">
        <v>513</v>
      </c>
    </row>
    <row r="53" spans="1:50">
      <c r="A53" s="6" t="s">
        <v>138</v>
      </c>
      <c r="X53" s="448"/>
      <c r="AX53" s="386" t="s">
        <v>514</v>
      </c>
    </row>
    <row r="54" spans="1:50">
      <c r="A54" s="6" t="s">
        <v>139</v>
      </c>
      <c r="X54" s="448"/>
      <c r="AX54" s="386" t="s">
        <v>515</v>
      </c>
    </row>
    <row r="55" spans="1:50">
      <c r="A55" s="6" t="s">
        <v>140</v>
      </c>
      <c r="X55" s="448"/>
      <c r="AX55" s="386" t="s">
        <v>516</v>
      </c>
    </row>
    <row r="56" spans="1:50">
      <c r="A56" s="6" t="s">
        <v>141</v>
      </c>
      <c r="X56" s="448"/>
      <c r="AX56" s="386" t="s">
        <v>517</v>
      </c>
    </row>
    <row r="57" spans="1:50">
      <c r="A57" s="6" t="s">
        <v>385</v>
      </c>
      <c r="X57" s="448"/>
      <c r="AX57" s="386" t="s">
        <v>518</v>
      </c>
    </row>
    <row r="58" spans="1:50">
      <c r="A58" s="6" t="s">
        <v>142</v>
      </c>
      <c r="X58" s="448"/>
      <c r="AX58" s="386" t="s">
        <v>519</v>
      </c>
    </row>
    <row r="59" spans="1:50">
      <c r="A59" s="6" t="s">
        <v>143</v>
      </c>
      <c r="X59" s="448"/>
      <c r="AX59" s="386" t="s">
        <v>520</v>
      </c>
    </row>
    <row r="60" spans="1:50">
      <c r="A60" s="6" t="s">
        <v>144</v>
      </c>
      <c r="X60" s="448"/>
      <c r="AX60" s="386" t="s">
        <v>521</v>
      </c>
    </row>
    <row r="61" spans="1:50">
      <c r="A61" s="6" t="s">
        <v>145</v>
      </c>
      <c r="X61" s="448"/>
      <c r="AX61" s="386" t="s">
        <v>522</v>
      </c>
    </row>
    <row r="62" spans="1:50">
      <c r="A62" s="6" t="s">
        <v>88</v>
      </c>
      <c r="X62" s="448"/>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14_1">
    <tabColor rgb="FFFFCC99"/>
  </sheetPr>
  <dimension ref="A1"/>
  <sheetViews>
    <sheetView showGridLines="0" workbookViewId="0"/>
  </sheetViews>
  <sheetFormatPr defaultRowHeight="11.25"/>
  <cols>
    <col min="1" max="16384" width="9.140625" style="1085"/>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List13">
    <tabColor indexed="47"/>
  </sheetPr>
  <dimension ref="A1"/>
  <sheetViews>
    <sheetView showGridLines="0" zoomScaleNormal="100" workbookViewId="0"/>
  </sheetViews>
  <sheetFormatPr defaultRowHeight="11.25"/>
  <cols>
    <col min="1" max="16384" width="9.140625" style="1064"/>
  </cols>
  <sheetData>
    <row r="1" spans="1:1">
      <c r="A1" s="1065"/>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CheckCyan">
    <tabColor indexed="47"/>
  </sheetPr>
  <dimension ref="A1:A171"/>
  <sheetViews>
    <sheetView showGridLines="0" workbookViewId="0"/>
  </sheetViews>
  <sheetFormatPr defaultRowHeight="11.25"/>
  <sheetData>
    <row r="1" spans="1:1">
      <c r="A1" s="1165">
        <f>IF('Форма 4.10.2 | Т-ТЭ | &gt;=25МВт'!$O$22="",1,0)</f>
        <v>1</v>
      </c>
    </row>
    <row r="2" spans="1:1">
      <c r="A2" s="1165">
        <f>IF('Форма 4.10.2 | Т-ТЭ | &gt;=25МВт'!$O$23="",1,0)</f>
        <v>1</v>
      </c>
    </row>
    <row r="3" spans="1:1">
      <c r="A3" s="1165">
        <f>IF('Форма 4.10.2 | Т-ТЭ | &gt;=25МВт'!$M$24="",1,0)</f>
        <v>1</v>
      </c>
    </row>
    <row r="4" spans="1:1">
      <c r="A4" s="1165">
        <f>IF('Форма 4.10.2 | Т-ТЭ | &gt;=25МВт'!$R$24="",1,0)</f>
        <v>1</v>
      </c>
    </row>
    <row r="5" spans="1:1">
      <c r="A5" s="1165">
        <f>IF('Форма 4.10.2 | Т-ТЭ | &gt;=25МВт'!$T$24="",1,0)</f>
        <v>1</v>
      </c>
    </row>
    <row r="6" spans="1:1">
      <c r="A6" s="1165">
        <f>IF('Форма 4.10.2 | Т-ТЭ | &gt;=25МВт'!$S$24="",1,0)</f>
        <v>0</v>
      </c>
    </row>
    <row r="7" spans="1:1">
      <c r="A7" s="1165">
        <f>IF('Форма 4.10.2 | Т-ТЭ | &gt;=25МВт'!$U$24="",1,0)</f>
        <v>0</v>
      </c>
    </row>
    <row r="8" spans="1:1">
      <c r="A8" s="1165">
        <f>IF('Форма 4.10.2 | Т-ТЭ | ТСО'!$O$22="",1,0)</f>
        <v>0</v>
      </c>
    </row>
    <row r="9" spans="1:1">
      <c r="A9" s="1165">
        <f>IF('Форма 4.10.2 | Т-ТЭ | ТСО'!$O$23="",1,0)</f>
        <v>0</v>
      </c>
    </row>
    <row r="10" spans="1:1">
      <c r="A10" s="1165">
        <f>IF('Форма 4.10.2 | Т-ТЭ | ТСО'!$M$24="",1,0)</f>
        <v>0</v>
      </c>
    </row>
    <row r="11" spans="1:1">
      <c r="A11" s="1165">
        <f>IF('Форма 4.10.2 | Т-ТЭ | ТСО'!$R$24="",1,0)</f>
        <v>0</v>
      </c>
    </row>
    <row r="12" spans="1:1">
      <c r="A12" s="1165">
        <f>IF('Форма 4.10.2 | Т-ТЭ | ТСО'!$T$24="",1,0)</f>
        <v>0</v>
      </c>
    </row>
    <row r="13" spans="1:1">
      <c r="A13" s="1165">
        <f>IF('Форма 4.10.2 | Т-ТЭ | ТСО'!$S$24="",1,0)</f>
        <v>0</v>
      </c>
    </row>
    <row r="14" spans="1:1">
      <c r="A14" s="1165">
        <f>IF('Форма 4.10.2 | Т-ТЭ | ТСО'!$U$24="",1,0)</f>
        <v>0</v>
      </c>
    </row>
    <row r="15" spans="1:1">
      <c r="A15" s="1165">
        <f>IF('Форма 4.10.2 | Т-ТЭ | потр'!$O$22="",1,0)</f>
        <v>1</v>
      </c>
    </row>
    <row r="16" spans="1:1">
      <c r="A16" s="1165">
        <f>IF('Форма 4.10.2 | Т-ТЭ | потр'!$O$23="",1,0)</f>
        <v>1</v>
      </c>
    </row>
    <row r="17" spans="1:1">
      <c r="A17" s="1165">
        <f>IF('Форма 4.10.2 | Т-ТЭ | потр'!$M$24="",1,0)</f>
        <v>1</v>
      </c>
    </row>
    <row r="18" spans="1:1">
      <c r="A18" s="1165">
        <f>IF('Форма 4.10.2 | Т-ТЭ | потр'!$R$24="",1,0)</f>
        <v>1</v>
      </c>
    </row>
    <row r="19" spans="1:1">
      <c r="A19" s="1165">
        <f>IF('Форма 4.10.2 | Т-ТЭ | потр'!$T$24="",1,0)</f>
        <v>1</v>
      </c>
    </row>
    <row r="20" spans="1:1">
      <c r="A20" s="1165">
        <f>IF('Форма 4.10.2 | Т-ТЭ | потр'!$S$24="",1,0)</f>
        <v>0</v>
      </c>
    </row>
    <row r="21" spans="1:1">
      <c r="A21" s="1165">
        <f>IF('Форма 4.10.2 | Т-ТЭ | потр'!$U$24="",1,0)</f>
        <v>0</v>
      </c>
    </row>
    <row r="22" spans="1:1">
      <c r="A22" s="1165">
        <f>IF('Форма 4.10.2 | Т-ТЭ | предел'!$O$24="",1,0)</f>
        <v>1</v>
      </c>
    </row>
    <row r="23" spans="1:1">
      <c r="A23" s="1165">
        <f>IF('Форма 4.10.2 | Т-ТЭ | предел'!$O$25="",1,0)</f>
        <v>1</v>
      </c>
    </row>
    <row r="24" spans="1:1">
      <c r="A24" s="1165">
        <f>IF('Форма 4.10.2 | Т-ТЭ | предел'!$M$26="",1,0)</f>
        <v>1</v>
      </c>
    </row>
    <row r="25" spans="1:1">
      <c r="A25" s="1165">
        <f>IF('Форма 4.10.2 | Т-ТЭ | предел'!$R$26="",1,0)</f>
        <v>1</v>
      </c>
    </row>
    <row r="26" spans="1:1">
      <c r="A26" s="1165">
        <f>IF('Форма 4.10.2 | Т-ТЭ | предел'!$T$26="",1,0)</f>
        <v>1</v>
      </c>
    </row>
    <row r="27" spans="1:1">
      <c r="A27" s="1165">
        <f>IF('Форма 4.10.2 | Т-ТЭ | предел'!$S$26="",1,0)</f>
        <v>0</v>
      </c>
    </row>
    <row r="28" spans="1:1">
      <c r="A28" s="1165">
        <f>IF('Форма 4.10.2 | Т-ТЭ | предел'!$U$26="",1,0)</f>
        <v>0</v>
      </c>
    </row>
    <row r="29" spans="1:1">
      <c r="A29" s="1165">
        <f>IF('Форма 4.10.2 | Т-ТЭ | индикат'!$O$7="",1,0)</f>
        <v>1</v>
      </c>
    </row>
    <row r="30" spans="1:1">
      <c r="A30" s="1165">
        <f>IF('Форма 4.10.2 | Т-ТЭ | индикат'!$O$24="",1,0)</f>
        <v>1</v>
      </c>
    </row>
    <row r="31" spans="1:1">
      <c r="A31" s="1165">
        <f>IF('Форма 4.10.2 | Т-ТЭ | индикат'!$O$25="",1,0)</f>
        <v>1</v>
      </c>
    </row>
    <row r="32" spans="1:1">
      <c r="A32" s="1165">
        <f>IF('Форма 4.10.2 | Т-ТЭ | индикат'!$M$26="",1,0)</f>
        <v>1</v>
      </c>
    </row>
    <row r="33" spans="1:1">
      <c r="A33" s="1165">
        <f>IF('Форма 4.10.2 | Т-ТЭ | индикат'!$R$26="",1,0)</f>
        <v>1</v>
      </c>
    </row>
    <row r="34" spans="1:1">
      <c r="A34" s="1165">
        <f>IF('Форма 4.10.2 | Т-ТЭ | индикат'!$T$26="",1,0)</f>
        <v>1</v>
      </c>
    </row>
    <row r="35" spans="1:1">
      <c r="A35" s="1165">
        <f>IF('Форма 4.10.2 | Т-ТЭ | индикат'!$S$26="",1,0)</f>
        <v>0</v>
      </c>
    </row>
    <row r="36" spans="1:1">
      <c r="A36" s="1165">
        <f>IF('Форма 4.10.2 | Т-ТЭ | индикат'!$U$26="",1,0)</f>
        <v>0</v>
      </c>
    </row>
    <row r="37" spans="1:1">
      <c r="A37" s="1165">
        <f>IF('Форма 4.10.2 | Резерв мощности'!$O$22="",1,0)</f>
        <v>1</v>
      </c>
    </row>
    <row r="38" spans="1:1">
      <c r="A38" s="1165">
        <f>IF('Форма 4.10.2 | Резерв мощности'!$O$23="",1,0)</f>
        <v>1</v>
      </c>
    </row>
    <row r="39" spans="1:1">
      <c r="A39" s="1165">
        <f>IF('Форма 4.10.2 | Резерв мощности'!$M$24="",1,0)</f>
        <v>1</v>
      </c>
    </row>
    <row r="40" spans="1:1">
      <c r="A40" s="1165">
        <f>IF('Форма 4.10.2 | Резерв мощности'!$O$24="",1,0)</f>
        <v>1</v>
      </c>
    </row>
    <row r="41" spans="1:1">
      <c r="A41" s="1165">
        <f>IF('Форма 4.10.2 | Резерв мощности'!$R$24="",1,0)</f>
        <v>1</v>
      </c>
    </row>
    <row r="42" spans="1:1">
      <c r="A42" s="1165">
        <f>IF('Форма 4.10.2 | Резерв мощности'!$T$24="",1,0)</f>
        <v>1</v>
      </c>
    </row>
    <row r="43" spans="1:1">
      <c r="A43" s="1165">
        <f>IF('Форма 4.10.2 | Резерв мощности'!$S$24="",1,0)</f>
        <v>0</v>
      </c>
    </row>
    <row r="44" spans="1:1">
      <c r="A44" s="1165">
        <f>IF('Форма 4.10.2 | Резерв мощности'!$U$24="",1,0)</f>
        <v>0</v>
      </c>
    </row>
    <row r="45" spans="1:1">
      <c r="A45" s="1165">
        <f>IF('Форма 4.10.3 | Т-ТН'!$O$23="",1,0)</f>
        <v>0</v>
      </c>
    </row>
    <row r="46" spans="1:1">
      <c r="A46" s="1165">
        <f>IF('Форма 4.10.3 | Т-ТН'!$M$24="",1,0)</f>
        <v>0</v>
      </c>
    </row>
    <row r="47" spans="1:1">
      <c r="A47" s="1165">
        <f>IF('Форма 4.10.3 | Т-ТН'!$R$24="",1,0)</f>
        <v>0</v>
      </c>
    </row>
    <row r="48" spans="1:1">
      <c r="A48" s="1165">
        <f>IF('Форма 4.10.3 | Т-ТН'!$T$24="",1,0)</f>
        <v>0</v>
      </c>
    </row>
    <row r="49" spans="1:1">
      <c r="A49" s="1165">
        <f>IF('Форма 4.10.3 | Т-ТН'!$S$24="",1,0)</f>
        <v>0</v>
      </c>
    </row>
    <row r="50" spans="1:1">
      <c r="A50" s="1165">
        <f>IF('Форма 4.10.3 | Т-ТН'!$U$24="",1,0)</f>
        <v>0</v>
      </c>
    </row>
    <row r="51" spans="1:1">
      <c r="A51" s="1165">
        <f>IF('Форма 4.10.3 | Т-передача ТЭ'!$O$23="",1,0)</f>
        <v>1</v>
      </c>
    </row>
    <row r="52" spans="1:1">
      <c r="A52" s="1165">
        <f>IF('Форма 4.10.3 | Т-передача ТЭ'!$M$24="",1,0)</f>
        <v>1</v>
      </c>
    </row>
    <row r="53" spans="1:1">
      <c r="A53" s="1165">
        <f>IF('Форма 4.10.3 | Т-передача ТЭ'!$R$24="",1,0)</f>
        <v>1</v>
      </c>
    </row>
    <row r="54" spans="1:1">
      <c r="A54" s="1165">
        <f>IF('Форма 4.10.3 | Т-передача ТЭ'!$T$24="",1,0)</f>
        <v>1</v>
      </c>
    </row>
    <row r="55" spans="1:1">
      <c r="A55" s="1165">
        <f>IF('Форма 4.10.3 | Т-передача ТЭ'!$S$24="",1,0)</f>
        <v>0</v>
      </c>
    </row>
    <row r="56" spans="1:1">
      <c r="A56" s="1165">
        <f>IF('Форма 4.10.3 | Т-передача ТЭ'!$U$24="",1,0)</f>
        <v>0</v>
      </c>
    </row>
    <row r="57" spans="1:1">
      <c r="A57" s="1165">
        <f>IF('Форма 4.10.3 | Т-передача ТН'!$O$23="",1,0)</f>
        <v>1</v>
      </c>
    </row>
    <row r="58" spans="1:1">
      <c r="A58" s="1165">
        <f>IF('Форма 4.10.3 | Т-передача ТН'!$M$24="",1,0)</f>
        <v>1</v>
      </c>
    </row>
    <row r="59" spans="1:1">
      <c r="A59" s="1165">
        <f>IF('Форма 4.10.3 | Т-передача ТН'!$R$24="",1,0)</f>
        <v>1</v>
      </c>
    </row>
    <row r="60" spans="1:1">
      <c r="A60" s="1165">
        <f>IF('Форма 4.10.3 | Т-передача ТН'!$T$24="",1,0)</f>
        <v>1</v>
      </c>
    </row>
    <row r="61" spans="1:1">
      <c r="A61" s="1165">
        <f>IF('Форма 4.10.3 | Т-передача ТН'!$S$24="",1,0)</f>
        <v>0</v>
      </c>
    </row>
    <row r="62" spans="1:1">
      <c r="A62" s="1165">
        <f>IF('Форма 4.10.3 | Т-передача ТН'!$U$24="",1,0)</f>
        <v>0</v>
      </c>
    </row>
    <row r="63" spans="1:1">
      <c r="A63" s="1165">
        <f>IF('Форма 4.10.4 | Т-гор.вода'!$O$23="",1,0)</f>
        <v>0</v>
      </c>
    </row>
    <row r="64" spans="1:1">
      <c r="A64" s="1165">
        <f>IF('Форма 4.10.4 | Т-гор.вода'!$M$24="",1,0)</f>
        <v>0</v>
      </c>
    </row>
    <row r="65" spans="1:1">
      <c r="A65" s="1165">
        <f>IF('Форма 4.10.4 | Т-гор.вода'!$W$24="",1,0)</f>
        <v>0</v>
      </c>
    </row>
    <row r="66" spans="1:1">
      <c r="A66" s="1165">
        <f>IF('Форма 4.10.4 | Т-гор.вода'!$Y$24="",1,0)</f>
        <v>0</v>
      </c>
    </row>
    <row r="67" spans="1:1">
      <c r="A67" s="1165">
        <f>IF('Форма 4.10.4 | Т-гор.вода'!$X$24="",1,0)</f>
        <v>0</v>
      </c>
    </row>
    <row r="68" spans="1:1">
      <c r="A68" s="1165">
        <f>IF('Форма 4.10.4 | Т-гор.вода'!$Z$24="",1,0)</f>
        <v>0</v>
      </c>
    </row>
    <row r="69" spans="1:1">
      <c r="A69" s="1165">
        <f>IF('Форма 4.10.5 | Т-подкл'!$AB$23="",1,0)</f>
        <v>1</v>
      </c>
    </row>
    <row r="70" spans="1:1">
      <c r="A70" s="1165">
        <f>IF('Форма 4.10.5 | Т-подкл'!$AD$23="",1,0)</f>
        <v>1</v>
      </c>
    </row>
    <row r="71" spans="1:1">
      <c r="A71" s="1165">
        <f>IF('Форма 4.10.5 | Т-подкл'!$N$23="",1,0)</f>
        <v>0</v>
      </c>
    </row>
    <row r="72" spans="1:1">
      <c r="A72" s="1165">
        <f>IF('Форма 4.10.5 | Т-подкл'!$R$23="",1,0)</f>
        <v>0</v>
      </c>
    </row>
    <row r="73" spans="1:1">
      <c r="A73" s="1165">
        <f>IF('Форма 4.10.5 | Т-подкл'!$V$23="",1,0)</f>
        <v>0</v>
      </c>
    </row>
    <row r="74" spans="1:1">
      <c r="A74" s="1165">
        <f>IF('Форма 4.10.5 | Т-подкл'!$AC$23="",1,0)</f>
        <v>0</v>
      </c>
    </row>
    <row r="75" spans="1:1">
      <c r="A75" s="1165">
        <f>IF('Форма 4.10.5 | Т-подкл'!$AE$23="",1,0)</f>
        <v>0</v>
      </c>
    </row>
    <row r="76" spans="1:1">
      <c r="A76" s="1165">
        <f>IF('Форма 4.10.6 | Т-подкл(инд)'!$M$23="",1,0)</f>
        <v>1</v>
      </c>
    </row>
    <row r="77" spans="1:1">
      <c r="A77" s="1165">
        <f>IF('Форма 4.10.6 | Т-подкл(инд)'!$P$23="",1,0)</f>
        <v>1</v>
      </c>
    </row>
    <row r="78" spans="1:1">
      <c r="A78" s="1165">
        <f>IF('Форма 4.10.6 | Т-подкл(инд)'!$S$23="",1,0)</f>
        <v>1</v>
      </c>
    </row>
    <row r="79" spans="1:1">
      <c r="A79" s="1165">
        <f>IF('Форма 4.10.6 | Т-подкл(инд)'!$T$23="",1,0)</f>
        <v>0</v>
      </c>
    </row>
    <row r="80" spans="1:1">
      <c r="A80" s="1165">
        <f>IF('Форма 4.10.6 | Т-подкл(инд)'!$V$23="",1,0)</f>
        <v>0</v>
      </c>
    </row>
    <row r="81" spans="1:1">
      <c r="A81" s="1165">
        <f>IF('Форма 4.9'!$F$10="",1,0)</f>
        <v>1</v>
      </c>
    </row>
    <row r="82" spans="1:1">
      <c r="A82" s="1165">
        <f>IF('Форма 4.9'!$G$10="",1,0)</f>
        <v>1</v>
      </c>
    </row>
    <row r="83" spans="1:1">
      <c r="A83" s="1165">
        <f>IF('Форма 4.9'!$F$11="",1,0)</f>
        <v>1</v>
      </c>
    </row>
    <row r="84" spans="1:1">
      <c r="A84" s="1165">
        <f>IF('Форма 4.9'!$G$11="",1,0)</f>
        <v>1</v>
      </c>
    </row>
    <row r="85" spans="1:1">
      <c r="A85" s="1165">
        <f>IF('Форма 4.9'!$F$12="",1,0)</f>
        <v>1</v>
      </c>
    </row>
    <row r="86" spans="1:1">
      <c r="A86" s="1165">
        <f>IF('Форма 4.9'!$G$12="",1,0)</f>
        <v>1</v>
      </c>
    </row>
    <row r="87" spans="1:1">
      <c r="A87" s="1165">
        <f>IF('Форма 4.9'!$F$13="",1,0)</f>
        <v>1</v>
      </c>
    </row>
    <row r="88" spans="1:1">
      <c r="A88" s="1165">
        <f>IF('Форма 4.9'!$G$13="",1,0)</f>
        <v>1</v>
      </c>
    </row>
    <row r="89" spans="1:1">
      <c r="A89" s="1165">
        <f>IF('Форма 4.10.1'!$J$15="",1,0)</f>
        <v>0</v>
      </c>
    </row>
    <row r="90" spans="1:1">
      <c r="A90" s="1165">
        <f>IF('Форма 4.10.1'!$H$17="",1,0)</f>
        <v>0</v>
      </c>
    </row>
    <row r="91" spans="1:1">
      <c r="A91" s="1165">
        <f>IF('Форма 4.10.1'!$I$17="",1,0)</f>
        <v>0</v>
      </c>
    </row>
    <row r="92" spans="1:1">
      <c r="A92" s="1165">
        <f>IF('Форма 4.10.1'!$J$17="",1,0)</f>
        <v>0</v>
      </c>
    </row>
    <row r="93" spans="1:1">
      <c r="A93" s="1165">
        <f>IF('Форма 4.10.1'!$H$26="",1,0)</f>
        <v>0</v>
      </c>
    </row>
    <row r="94" spans="1:1">
      <c r="A94" s="1165">
        <f>IF('Форма 4.10.1'!$I$26="",1,0)</f>
        <v>0</v>
      </c>
    </row>
    <row r="95" spans="1:1">
      <c r="A95" s="1165">
        <f>IF('Форма 4.10.1'!$J$26="",1,0)</f>
        <v>0</v>
      </c>
    </row>
    <row r="96" spans="1:1">
      <c r="A96" s="1165">
        <f>IF('Форма 4.10.1'!$H$33="",1,0)</f>
        <v>0</v>
      </c>
    </row>
    <row r="97" spans="1:1">
      <c r="A97" s="1165">
        <f>IF('Форма 4.10.1'!$I$33="",1,0)</f>
        <v>0</v>
      </c>
    </row>
    <row r="98" spans="1:1">
      <c r="A98" s="1165">
        <f>IF('Форма 4.10.1'!$J$33="",1,0)</f>
        <v>0</v>
      </c>
    </row>
    <row r="99" spans="1:1">
      <c r="A99" s="1165">
        <f>IF('Форма 4.10.1'!$H$40="",1,0)</f>
        <v>0</v>
      </c>
    </row>
    <row r="100" spans="1:1">
      <c r="A100" s="1165">
        <f>IF('Форма 4.10.1'!$I$40="",1,0)</f>
        <v>0</v>
      </c>
    </row>
    <row r="101" spans="1:1">
      <c r="A101" s="1165">
        <f>IF('Форма 4.10.1'!$J$40="",1,0)</f>
        <v>0</v>
      </c>
    </row>
    <row r="102" spans="1:1">
      <c r="A102" s="1165">
        <f>IF('Форма 4.10.1'!$H$47="",1,0)</f>
        <v>0</v>
      </c>
    </row>
    <row r="103" spans="1:1">
      <c r="A103" s="1165">
        <f>IF('Форма 4.10.1'!$I$47="",1,0)</f>
        <v>0</v>
      </c>
    </row>
    <row r="104" spans="1:1">
      <c r="A104" s="1165">
        <f>IF('Форма 4.10.1'!$J$47="",1,0)</f>
        <v>0</v>
      </c>
    </row>
    <row r="105" spans="1:1">
      <c r="A105" s="1165">
        <f>IF('Форма 1.0.2'!$E$12="",1,0)</f>
        <v>1</v>
      </c>
    </row>
    <row r="106" spans="1:1">
      <c r="A106" s="1165">
        <f>IF('Форма 1.0.2'!$F$12="",1,0)</f>
        <v>1</v>
      </c>
    </row>
    <row r="107" spans="1:1">
      <c r="A107" s="1165">
        <f>IF('Форма 1.0.2'!$G$12="",1,0)</f>
        <v>1</v>
      </c>
    </row>
    <row r="108" spans="1:1">
      <c r="A108" s="1165">
        <f>IF('Форма 1.0.2'!$H$12="",1,0)</f>
        <v>1</v>
      </c>
    </row>
    <row r="109" spans="1:1">
      <c r="A109" s="1165">
        <f>IF('Форма 1.0.2'!$I$12="",1,0)</f>
        <v>1</v>
      </c>
    </row>
    <row r="110" spans="1:1">
      <c r="A110" s="1165">
        <f>IF('Форма 1.0.2'!$J$12="",1,0)</f>
        <v>1</v>
      </c>
    </row>
    <row r="111" spans="1:1">
      <c r="A111" s="1165">
        <f>IF('Сведения об изменении'!$E$12="",1,0)</f>
        <v>1</v>
      </c>
    </row>
    <row r="112" spans="1:1">
      <c r="A112" s="1166">
        <f>IF('Форма 4.10.6 | Т-подкл(инд)'!$U$23="",1,0)</f>
        <v>1</v>
      </c>
    </row>
    <row r="113" spans="1:1">
      <c r="A113" s="1167">
        <f>IF('Форма 4.10.5 | Т-подкл'!$AA$23="",1,0)</f>
        <v>1</v>
      </c>
    </row>
    <row r="114" spans="1:1">
      <c r="A114" s="1167">
        <f>IF('Форма 4.10.5 | Т-подкл'!$Z$23="",1,0)</f>
        <v>1</v>
      </c>
    </row>
    <row r="115" spans="1:1">
      <c r="A115" s="1171">
        <f>IF(Территории!$E$12="",1,0)</f>
        <v>0</v>
      </c>
    </row>
    <row r="116" spans="1:1">
      <c r="A116" s="1171">
        <f>IF('Перечень тарифов'!$E$21="",1,0)</f>
        <v>0</v>
      </c>
    </row>
    <row r="117" spans="1:1">
      <c r="A117" s="1171">
        <f>IF('Перечень тарифов'!$F$21="",1,0)</f>
        <v>0</v>
      </c>
    </row>
    <row r="118" spans="1:1">
      <c r="A118" s="1171">
        <f>IF('Перечень тарифов'!$K$21="",1,0)</f>
        <v>0</v>
      </c>
    </row>
    <row r="119" spans="1:1">
      <c r="A119" s="1171">
        <f>IF('Перечень тарифов'!$O$21="",1,0)</f>
        <v>0</v>
      </c>
    </row>
    <row r="120" spans="1:1">
      <c r="A120" s="1171">
        <f>IF('Перечень тарифов'!$S$21="",1,0)</f>
        <v>0</v>
      </c>
    </row>
    <row r="121" spans="1:1">
      <c r="A121" s="1171">
        <f>IF('Перечень тарифов'!$G$21="",1,0)</f>
        <v>0</v>
      </c>
    </row>
    <row r="122" spans="1:1">
      <c r="A122" s="1171">
        <f>IF('Перечень тарифов'!$E$26="",1,0)</f>
        <v>0</v>
      </c>
    </row>
    <row r="123" spans="1:1">
      <c r="A123" s="1171">
        <f>IF('Перечень тарифов'!$F$26="",1,0)</f>
        <v>0</v>
      </c>
    </row>
    <row r="124" spans="1:1">
      <c r="A124" s="1171">
        <f>IF('Перечень тарифов'!$G$26="",1,0)</f>
        <v>0</v>
      </c>
    </row>
    <row r="125" spans="1:1">
      <c r="A125" s="1171">
        <f>IF('Перечень тарифов'!$K$26="",1,0)</f>
        <v>0</v>
      </c>
    </row>
    <row r="126" spans="1:1">
      <c r="A126" s="1171">
        <f>IF('Перечень тарифов'!$O$26="",1,0)</f>
        <v>0</v>
      </c>
    </row>
    <row r="127" spans="1:1">
      <c r="A127" s="1171">
        <f>IF('Перечень тарифов'!$S$26="",1,0)</f>
        <v>0</v>
      </c>
    </row>
    <row r="128" spans="1:1">
      <c r="A128" s="1171">
        <f>IF('Перечень тарифов'!$E$31="",1,0)</f>
        <v>0</v>
      </c>
    </row>
    <row r="129" spans="1:1">
      <c r="A129" s="1171">
        <f>IF('Перечень тарифов'!$F$31="",1,0)</f>
        <v>0</v>
      </c>
    </row>
    <row r="130" spans="1:1">
      <c r="A130" s="1171">
        <f>IF('Перечень тарифов'!$K$31="",1,0)</f>
        <v>0</v>
      </c>
    </row>
    <row r="131" spans="1:1">
      <c r="A131" s="1171">
        <f>IF('Перечень тарифов'!$O$31="",1,0)</f>
        <v>0</v>
      </c>
    </row>
    <row r="132" spans="1:1">
      <c r="A132" s="1171">
        <f>IF('Перечень тарифов'!$S$31="",1,0)</f>
        <v>0</v>
      </c>
    </row>
    <row r="133" spans="1:1">
      <c r="A133" s="1171">
        <f>IF('Перечень тарифов'!$G$31="",1,0)</f>
        <v>0</v>
      </c>
    </row>
    <row r="134" spans="1:1">
      <c r="A134" s="1171">
        <f>IF('Перечень тарифов'!$G$12="",1,0)</f>
        <v>0</v>
      </c>
    </row>
    <row r="135" spans="1:1">
      <c r="A135" s="1171">
        <f>IF('Перечень тарифов'!$G$11="",1,0)</f>
        <v>0</v>
      </c>
    </row>
    <row r="136" spans="1:1">
      <c r="A136" s="1171">
        <f>IF('Форма 4.10.2 | Т-ТЭ | ТСО'!$O$24="",1,0)</f>
        <v>0</v>
      </c>
    </row>
    <row r="137" spans="1:1">
      <c r="A137" s="1171">
        <f>IF('Форма 4.10.3 | Т-ТН'!$O$24="",1,0)</f>
        <v>0</v>
      </c>
    </row>
    <row r="138" spans="1:1">
      <c r="A138" s="1171">
        <f>IF('Форма 4.10.4 | Т-гор.вода'!$O$24="",1,0)</f>
        <v>0</v>
      </c>
    </row>
    <row r="139" spans="1:1">
      <c r="A139" s="1171">
        <f>IF('Форма 4.10.4 | Т-гор.вода'!$P$24="",1,0)</f>
        <v>0</v>
      </c>
    </row>
    <row r="140" spans="1:1">
      <c r="A140" s="1171">
        <f>IF('Форма 4.10.1'!$H$19="",1,0)</f>
        <v>0</v>
      </c>
    </row>
    <row r="141" spans="1:1">
      <c r="A141" s="1171">
        <f>IF('Форма 4.10.1'!$I$19="",1,0)</f>
        <v>0</v>
      </c>
    </row>
    <row r="142" spans="1:1">
      <c r="A142" s="1171">
        <f>IF('Форма 4.10.1'!$J$19="",1,0)</f>
        <v>0</v>
      </c>
    </row>
    <row r="143" spans="1:1">
      <c r="A143" s="1171">
        <f>IF('Форма 4.10.1'!$H$28="",1,0)</f>
        <v>0</v>
      </c>
    </row>
    <row r="144" spans="1:1">
      <c r="A144" s="1171">
        <f>IF('Форма 4.10.1'!$I$28="",1,0)</f>
        <v>0</v>
      </c>
    </row>
    <row r="145" spans="1:1">
      <c r="A145" s="1171">
        <f>IF('Форма 4.10.1'!$J$28="",1,0)</f>
        <v>0</v>
      </c>
    </row>
    <row r="146" spans="1:1">
      <c r="A146" s="1171">
        <f>IF('Форма 4.10.1'!$H$35="",1,0)</f>
        <v>0</v>
      </c>
    </row>
    <row r="147" spans="1:1">
      <c r="A147" s="1171">
        <f>IF('Форма 4.10.1'!$I$35="",1,0)</f>
        <v>0</v>
      </c>
    </row>
    <row r="148" spans="1:1">
      <c r="A148" s="1171">
        <f>IF('Форма 4.10.1'!$J$35="",1,0)</f>
        <v>0</v>
      </c>
    </row>
    <row r="149" spans="1:1">
      <c r="A149" s="1171">
        <f>IF('Форма 4.10.1'!$H$42="",1,0)</f>
        <v>0</v>
      </c>
    </row>
    <row r="150" spans="1:1">
      <c r="A150" s="1171">
        <f>IF('Форма 4.10.1'!$I$42="",1,0)</f>
        <v>0</v>
      </c>
    </row>
    <row r="151" spans="1:1">
      <c r="A151" s="1171">
        <f>IF('Форма 4.10.1'!$J$42="",1,0)</f>
        <v>0</v>
      </c>
    </row>
    <row r="152" spans="1:1">
      <c r="A152" s="1171">
        <f>IF('Форма 4.10.1'!$H$49="",1,0)</f>
        <v>0</v>
      </c>
    </row>
    <row r="153" spans="1:1">
      <c r="A153" s="1171">
        <f>IF('Форма 4.10.1'!$I$49="",1,0)</f>
        <v>0</v>
      </c>
    </row>
    <row r="154" spans="1:1">
      <c r="A154" s="1171">
        <f>IF('Форма 4.10.1'!$J$49="",1,0)</f>
        <v>0</v>
      </c>
    </row>
    <row r="155" spans="1:1">
      <c r="A155" s="1171">
        <f>IF('Форма 4.10.1'!$H$21="",1,0)</f>
        <v>0</v>
      </c>
    </row>
    <row r="156" spans="1:1">
      <c r="A156" s="1171">
        <f>IF('Форма 4.10.1'!$I$21="",1,0)</f>
        <v>0</v>
      </c>
    </row>
    <row r="157" spans="1:1">
      <c r="A157" s="1171">
        <f>IF('Форма 4.10.1'!$J$21="",1,0)</f>
        <v>0</v>
      </c>
    </row>
    <row r="158" spans="1:1">
      <c r="A158" s="1171">
        <f>IF('Форма 4.10.1'!$H$30="",1,0)</f>
        <v>0</v>
      </c>
    </row>
    <row r="159" spans="1:1">
      <c r="A159" s="1171">
        <f>IF('Форма 4.10.1'!$I$30="",1,0)</f>
        <v>0</v>
      </c>
    </row>
    <row r="160" spans="1:1">
      <c r="A160" s="1171">
        <f>IF('Форма 4.10.1'!$J$30="",1,0)</f>
        <v>0</v>
      </c>
    </row>
    <row r="161" spans="1:1">
      <c r="A161" s="1171">
        <f>IF('Форма 4.10.1'!$H$37="",1,0)</f>
        <v>0</v>
      </c>
    </row>
    <row r="162" spans="1:1">
      <c r="A162" s="1171">
        <f>IF('Форма 4.10.1'!$I$37="",1,0)</f>
        <v>0</v>
      </c>
    </row>
    <row r="163" spans="1:1">
      <c r="A163" s="1171">
        <f>IF('Форма 4.10.1'!$J$37="",1,0)</f>
        <v>0</v>
      </c>
    </row>
    <row r="164" spans="1:1">
      <c r="A164" s="1171">
        <f>IF('Форма 4.10.1'!$H$44="",1,0)</f>
        <v>0</v>
      </c>
    </row>
    <row r="165" spans="1:1">
      <c r="A165" s="1171">
        <f>IF('Форма 4.10.1'!$I$44="",1,0)</f>
        <v>0</v>
      </c>
    </row>
    <row r="166" spans="1:1">
      <c r="A166" s="1171">
        <f>IF('Форма 4.10.1'!$J$44="",1,0)</f>
        <v>0</v>
      </c>
    </row>
    <row r="167" spans="1:1">
      <c r="A167" s="1171">
        <f>IF('Форма 4.10.1'!$H$51="",1,0)</f>
        <v>0</v>
      </c>
    </row>
    <row r="168" spans="1:1">
      <c r="A168" s="1171">
        <f>IF('Форма 4.10.1'!$I$51="",1,0)</f>
        <v>0</v>
      </c>
    </row>
    <row r="169" spans="1:1">
      <c r="A169" s="1171">
        <f>IF('Форма 4.10.1'!$J$51="",1,0)</f>
        <v>0</v>
      </c>
    </row>
    <row r="170" spans="1:1">
      <c r="A170" s="1171">
        <f>IF('Форма 4.10.1'!$K$24="",1,0)</f>
        <v>0</v>
      </c>
    </row>
    <row r="171" spans="1:1">
      <c r="A171" s="1171">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83"/>
  </cols>
  <sheetData>
    <row r="1" spans="1:3">
      <c r="A1" s="1183" t="s">
        <v>489</v>
      </c>
      <c r="B1" s="1183" t="s">
        <v>490</v>
      </c>
      <c r="C1" s="1183" t="s">
        <v>65</v>
      </c>
    </row>
    <row r="2" spans="1:3">
      <c r="A2" s="1183">
        <v>4189678</v>
      </c>
      <c r="B2" s="1183" t="s">
        <v>1665</v>
      </c>
      <c r="C2" s="1183" t="s">
        <v>1666</v>
      </c>
    </row>
    <row r="3" spans="1:3">
      <c r="A3" s="1183">
        <v>4190415</v>
      </c>
      <c r="B3" s="1183" t="s">
        <v>1667</v>
      </c>
      <c r="C3" s="1183" t="s">
        <v>1666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0"/>
    <col min="2" max="2" width="66" style="250" customWidth="1"/>
    <col min="3" max="16384" width="9.140625" style="250"/>
  </cols>
  <sheetData>
    <row r="3" spans="2:2">
      <c r="B3" s="329" t="s">
        <v>2260</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78"/>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19" customWidth="1"/>
    <col min="2" max="16384" width="9.140625" style="219"/>
  </cols>
  <sheetData>
    <row r="1" spans="1:5">
      <c r="A1" s="220" t="s">
        <v>389</v>
      </c>
      <c r="B1" s="220" t="s">
        <v>390</v>
      </c>
      <c r="C1" s="220"/>
      <c r="D1" s="220"/>
      <c r="E1" s="220"/>
    </row>
    <row r="2" spans="1:5">
      <c r="A2" s="220"/>
      <c r="B2" s="220"/>
      <c r="C2" s="220"/>
      <c r="D2" s="220"/>
      <c r="E2" s="220"/>
    </row>
    <row r="3" spans="1:5">
      <c r="A3" s="220"/>
      <c r="B3" s="220"/>
      <c r="C3" s="220"/>
      <c r="D3" s="220"/>
      <c r="E3" s="220"/>
    </row>
    <row r="4" spans="1:5">
      <c r="A4" s="220"/>
      <c r="B4" s="220"/>
      <c r="C4" s="220"/>
      <c r="D4" s="220"/>
      <c r="E4" s="220"/>
    </row>
    <row r="5" spans="1:5">
      <c r="A5" s="220"/>
      <c r="B5" s="220"/>
      <c r="C5" s="220"/>
      <c r="D5" s="220"/>
      <c r="E5" s="220"/>
    </row>
    <row r="6" spans="1:5">
      <c r="A6" s="220"/>
      <c r="B6" s="220"/>
      <c r="C6" s="220"/>
      <c r="D6" s="220"/>
      <c r="E6" s="220"/>
    </row>
    <row r="7" spans="1:5">
      <c r="A7" s="220"/>
      <c r="B7" s="220"/>
      <c r="C7" s="220"/>
      <c r="D7" s="220"/>
      <c r="E7" s="220"/>
    </row>
    <row r="8" spans="1:5">
      <c r="A8" s="220"/>
      <c r="B8" s="220"/>
      <c r="C8" s="220"/>
      <c r="D8" s="220"/>
      <c r="E8" s="220"/>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43" sqref="E43"/>
    </sheetView>
  </sheetViews>
  <sheetFormatPr defaultRowHeight="14.25"/>
  <cols>
    <col min="1" max="1" width="9.140625" style="119" hidden="1" customWidth="1"/>
    <col min="2" max="2" width="9.140625" style="35" hidden="1" customWidth="1"/>
    <col min="3" max="3" width="3.7109375" style="223"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3" hidden="1" customWidth="1"/>
    <col min="14" max="16" width="9.140625" style="203" hidden="1" customWidth="1"/>
    <col min="17" max="17" width="25.7109375" style="335" hidden="1" customWidth="1"/>
    <col min="18" max="18" width="14.42578125" style="203" hidden="1" customWidth="1"/>
    <col min="19" max="22" width="9.140625" style="332"/>
    <col min="23" max="16384" width="9.140625" style="35"/>
  </cols>
  <sheetData>
    <row r="1" spans="1:256" s="194" customFormat="1" ht="16.5" hidden="1" customHeight="1">
      <c r="C1" s="327"/>
      <c r="H1" s="327"/>
      <c r="I1" s="327"/>
      <c r="J1" s="327"/>
      <c r="K1" s="327" t="s">
        <v>492</v>
      </c>
      <c r="L1" s="336" t="s">
        <v>398</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1"/>
      <c r="D3" s="94"/>
      <c r="E3" s="94"/>
      <c r="F3" s="94"/>
      <c r="G3" s="94"/>
      <c r="H3" s="94"/>
      <c r="I3" s="94"/>
      <c r="J3" s="94"/>
      <c r="K3" s="94"/>
      <c r="L3" s="224"/>
      <c r="M3" s="203"/>
      <c r="N3" s="203"/>
      <c r="O3" s="203"/>
      <c r="P3" s="203"/>
      <c r="Q3" s="335"/>
      <c r="R3" s="203"/>
      <c r="S3" s="332"/>
      <c r="T3" s="332"/>
      <c r="U3" s="332"/>
      <c r="V3" s="332"/>
    </row>
    <row r="4" spans="1:256" s="120" customFormat="1" ht="22.5">
      <c r="A4" s="119"/>
      <c r="B4" s="35"/>
      <c r="C4" s="221"/>
      <c r="D4" s="1226" t="s">
        <v>394</v>
      </c>
      <c r="E4" s="1227"/>
      <c r="F4" s="1227"/>
      <c r="G4" s="1227"/>
      <c r="H4" s="1228"/>
      <c r="I4" s="406"/>
      <c r="M4" s="203"/>
      <c r="N4" s="203"/>
      <c r="O4" s="203"/>
      <c r="P4" s="203"/>
      <c r="Q4" s="335"/>
      <c r="R4" s="203"/>
      <c r="S4" s="332"/>
      <c r="T4" s="332"/>
      <c r="U4" s="332"/>
      <c r="V4" s="332"/>
    </row>
    <row r="5" spans="1:256" s="120" customFormat="1" ht="3" hidden="1" customHeight="1">
      <c r="A5" s="119"/>
      <c r="B5" s="35"/>
      <c r="C5" s="221"/>
      <c r="D5" s="94"/>
      <c r="E5" s="94"/>
      <c r="F5" s="94"/>
      <c r="G5" s="94"/>
      <c r="H5" s="225"/>
      <c r="I5" s="225"/>
      <c r="J5" s="225"/>
      <c r="K5" s="225"/>
      <c r="L5" s="226"/>
      <c r="M5" s="203"/>
      <c r="N5" s="203"/>
      <c r="O5" s="203"/>
      <c r="P5" s="203"/>
      <c r="Q5" s="335"/>
      <c r="R5" s="203"/>
      <c r="S5" s="332"/>
      <c r="T5" s="332"/>
      <c r="U5" s="332"/>
      <c r="V5" s="332"/>
    </row>
    <row r="6" spans="1:256" s="120" customFormat="1" ht="20.100000000000001" hidden="1" customHeight="1">
      <c r="A6" s="227"/>
      <c r="B6" s="227"/>
      <c r="C6" s="221"/>
      <c r="D6" s="1229"/>
      <c r="E6" s="1229"/>
      <c r="F6" s="1230" t="s">
        <v>82</v>
      </c>
      <c r="G6" s="1230"/>
      <c r="H6" s="225"/>
      <c r="I6" s="225"/>
      <c r="J6" s="228"/>
      <c r="K6" s="229"/>
      <c r="L6" s="229"/>
      <c r="M6" s="203"/>
      <c r="N6" s="203"/>
      <c r="O6" s="203"/>
      <c r="P6" s="203"/>
      <c r="Q6" s="335"/>
      <c r="R6" s="203"/>
      <c r="S6" s="332"/>
      <c r="T6" s="332"/>
      <c r="U6" s="332"/>
      <c r="V6" s="332"/>
    </row>
    <row r="7" spans="1:256" ht="3" customHeight="1"/>
    <row r="8" spans="1:256" s="120" customFormat="1">
      <c r="A8" s="119"/>
      <c r="B8" s="35"/>
      <c r="C8" s="221"/>
      <c r="D8" s="1217" t="s">
        <v>15</v>
      </c>
      <c r="E8" s="1217"/>
      <c r="F8" s="1217" t="s">
        <v>395</v>
      </c>
      <c r="G8" s="1217"/>
      <c r="H8" s="1217"/>
      <c r="I8" s="1231" t="s">
        <v>396</v>
      </c>
      <c r="J8" s="1231"/>
      <c r="K8" s="1231"/>
      <c r="L8" s="1231"/>
      <c r="M8" s="203"/>
      <c r="N8" s="203"/>
      <c r="O8" s="203"/>
      <c r="P8" s="203"/>
      <c r="Q8" s="335"/>
      <c r="R8" s="203"/>
      <c r="S8" s="332"/>
      <c r="T8" s="332"/>
      <c r="U8" s="332"/>
      <c r="V8" s="332"/>
    </row>
    <row r="9" spans="1:256" s="120" customFormat="1" ht="20.25" customHeight="1">
      <c r="A9" s="119"/>
      <c r="B9" s="35"/>
      <c r="C9" s="221"/>
      <c r="D9" s="231" t="s">
        <v>90</v>
      </c>
      <c r="E9" s="231" t="s">
        <v>397</v>
      </c>
      <c r="F9" s="1222" t="s">
        <v>90</v>
      </c>
      <c r="G9" s="1223"/>
      <c r="H9" s="232" t="s">
        <v>397</v>
      </c>
      <c r="I9" s="1224" t="s">
        <v>90</v>
      </c>
      <c r="J9" s="1224"/>
      <c r="K9" s="232" t="s">
        <v>397</v>
      </c>
      <c r="L9" s="232" t="s">
        <v>398</v>
      </c>
      <c r="M9" s="203"/>
      <c r="N9" s="203"/>
      <c r="O9" s="203"/>
      <c r="P9" s="203"/>
      <c r="Q9" s="335"/>
      <c r="R9" s="203"/>
      <c r="S9" s="332"/>
      <c r="T9" s="332"/>
      <c r="U9" s="332"/>
      <c r="V9" s="332"/>
    </row>
    <row r="10" spans="1:256" ht="12" customHeight="1">
      <c r="C10" s="240"/>
      <c r="D10" s="330" t="s">
        <v>91</v>
      </c>
      <c r="E10" s="330" t="s">
        <v>47</v>
      </c>
      <c r="F10" s="1225" t="s">
        <v>48</v>
      </c>
      <c r="G10" s="1225"/>
      <c r="H10" s="330" t="s">
        <v>49</v>
      </c>
      <c r="I10" s="1225" t="s">
        <v>66</v>
      </c>
      <c r="J10" s="1225"/>
      <c r="K10" s="330" t="s">
        <v>67</v>
      </c>
      <c r="L10" s="330" t="s">
        <v>181</v>
      </c>
      <c r="M10" s="254"/>
      <c r="N10" s="254"/>
      <c r="O10" s="254"/>
      <c r="P10" s="254"/>
      <c r="Q10" s="230"/>
      <c r="R10" s="254"/>
      <c r="S10" s="331"/>
      <c r="T10" s="331"/>
      <c r="U10" s="331"/>
      <c r="V10" s="331"/>
    </row>
    <row r="11" spans="1:256" s="120" customFormat="1" hidden="1">
      <c r="A11" s="35"/>
      <c r="B11" s="35"/>
      <c r="C11" s="221"/>
      <c r="D11" s="233">
        <v>0</v>
      </c>
      <c r="E11" s="234"/>
      <c r="F11" s="155"/>
      <c r="G11" s="155"/>
      <c r="H11" s="235"/>
      <c r="I11" s="236"/>
      <c r="J11" s="155"/>
      <c r="K11" s="235"/>
      <c r="L11" s="237"/>
      <c r="M11" s="375" t="s">
        <v>499</v>
      </c>
      <c r="N11" s="203"/>
      <c r="O11" s="203"/>
      <c r="P11" s="203" t="s">
        <v>497</v>
      </c>
      <c r="Q11" s="335" t="s">
        <v>498</v>
      </c>
      <c r="R11" s="203" t="s">
        <v>562</v>
      </c>
      <c r="S11" s="332"/>
      <c r="T11" s="332"/>
      <c r="U11" s="332"/>
      <c r="V11" s="332"/>
    </row>
    <row r="12" spans="1:256" s="256" customFormat="1" ht="0.95" customHeight="1">
      <c r="A12" s="84"/>
      <c r="B12" s="1087" t="s">
        <v>402</v>
      </c>
      <c r="C12" s="1216"/>
      <c r="D12" s="1217">
        <v>1</v>
      </c>
      <c r="E12" s="1218" t="s">
        <v>2260</v>
      </c>
      <c r="F12" s="1179"/>
      <c r="G12" s="1173">
        <v>0</v>
      </c>
      <c r="H12" s="333"/>
      <c r="I12" s="241"/>
      <c r="J12" s="370" t="s">
        <v>496</v>
      </c>
      <c r="K12" s="1082"/>
      <c r="L12" s="257"/>
      <c r="M12" s="1093">
        <f>mergeValue(H12)</f>
        <v>0</v>
      </c>
      <c r="N12" s="1092"/>
      <c r="O12" s="1092"/>
      <c r="P12" s="1093" t="str">
        <f>IF(ISERROR(MATCH(Q12,MODesc,0)),"n","y")</f>
        <v>n</v>
      </c>
      <c r="Q12" s="1092" t="s">
        <v>2260</v>
      </c>
      <c r="R12" s="1093" t="str">
        <f>K12&amp;"("&amp;L12&amp;")"</f>
        <v>()</v>
      </c>
      <c r="S12" s="1087"/>
      <c r="T12" s="1087"/>
      <c r="U12" s="239"/>
      <c r="V12" s="1087"/>
      <c r="W12" s="1087"/>
      <c r="X12" s="1087"/>
      <c r="Y12" s="255"/>
      <c r="Z12" s="255"/>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255"/>
      <c r="BW12" s="255"/>
      <c r="BX12" s="255"/>
      <c r="BY12" s="255"/>
      <c r="BZ12" s="255"/>
      <c r="CA12" s="255"/>
      <c r="CB12" s="255"/>
      <c r="CC12" s="255"/>
      <c r="CD12" s="255"/>
      <c r="CE12" s="255"/>
    </row>
    <row r="13" spans="1:256" s="256" customFormat="1" ht="0.95" customHeight="1">
      <c r="A13" s="84"/>
      <c r="B13" s="1087" t="s">
        <v>402</v>
      </c>
      <c r="C13" s="1216"/>
      <c r="D13" s="1217"/>
      <c r="E13" s="1219"/>
      <c r="F13" s="1220"/>
      <c r="G13" s="1217">
        <v>1</v>
      </c>
      <c r="H13" s="1214" t="s">
        <v>937</v>
      </c>
      <c r="I13" s="241"/>
      <c r="J13" s="370" t="s">
        <v>496</v>
      </c>
      <c r="K13" s="1082"/>
      <c r="L13" s="257"/>
      <c r="M13" s="1093" t="str">
        <f>mergeValue(H13)</f>
        <v>Город Волгодонск</v>
      </c>
      <c r="N13" s="1092"/>
      <c r="O13" s="1092"/>
      <c r="P13" s="1092"/>
      <c r="Q13" s="1092"/>
      <c r="R13" s="1093" t="str">
        <f>K13&amp;"("&amp;L13&amp;")"</f>
        <v>()</v>
      </c>
      <c r="S13" s="1087"/>
      <c r="T13" s="1087"/>
      <c r="U13" s="239"/>
      <c r="V13" s="1087"/>
      <c r="W13" s="1087"/>
      <c r="X13" s="1087"/>
      <c r="Y13" s="255"/>
      <c r="Z13" s="255"/>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255"/>
      <c r="BW13" s="255"/>
      <c r="BX13" s="255"/>
      <c r="BY13" s="255"/>
      <c r="BZ13" s="255"/>
      <c r="CA13" s="255"/>
      <c r="CB13" s="255"/>
      <c r="CC13" s="255"/>
      <c r="CD13" s="255"/>
      <c r="CE13" s="255"/>
    </row>
    <row r="14" spans="1:256" s="256" customFormat="1" ht="15" customHeight="1">
      <c r="A14" s="84"/>
      <c r="B14" s="1087" t="s">
        <v>402</v>
      </c>
      <c r="C14" s="1216"/>
      <c r="D14" s="1217"/>
      <c r="E14" s="1219"/>
      <c r="F14" s="1221"/>
      <c r="G14" s="1217"/>
      <c r="H14" s="1215"/>
      <c r="I14" s="1186"/>
      <c r="J14" s="1173">
        <v>1</v>
      </c>
      <c r="K14" s="1178" t="s">
        <v>937</v>
      </c>
      <c r="L14" s="238" t="s">
        <v>938</v>
      </c>
      <c r="M14" s="1093" t="str">
        <f>mergeValue(H14)</f>
        <v>Город Волгодонск</v>
      </c>
      <c r="N14" s="1092"/>
      <c r="O14" s="1092"/>
      <c r="P14" s="1092"/>
      <c r="Q14" s="1092"/>
      <c r="R14" s="1093" t="str">
        <f>K14&amp;" ("&amp;L14&amp;")"</f>
        <v>Город Волгодонск (60712000)</v>
      </c>
      <c r="S14" s="1087"/>
      <c r="T14" s="1087"/>
      <c r="U14" s="239"/>
      <c r="V14" s="1087"/>
      <c r="W14" s="1087"/>
      <c r="X14" s="1087"/>
      <c r="Y14" s="255"/>
      <c r="Z14" s="255"/>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255"/>
      <c r="BW14" s="255"/>
      <c r="BX14" s="255"/>
      <c r="BY14" s="255"/>
      <c r="BZ14" s="255"/>
      <c r="CA14" s="255"/>
      <c r="CB14" s="255"/>
      <c r="CC14" s="255"/>
      <c r="CD14" s="255"/>
      <c r="CE14" s="255"/>
    </row>
    <row r="15" spans="1:256" s="120" customFormat="1" ht="0.95" customHeight="1">
      <c r="A15" s="35"/>
      <c r="B15" s="35" t="s">
        <v>399</v>
      </c>
      <c r="C15" s="221"/>
      <c r="D15" s="241"/>
      <c r="E15" s="195"/>
      <c r="F15" s="243"/>
      <c r="G15" s="243"/>
      <c r="H15" s="243"/>
      <c r="I15" s="243"/>
      <c r="J15" s="243"/>
      <c r="K15" s="243"/>
      <c r="L15" s="244"/>
      <c r="M15" s="375"/>
      <c r="N15" s="203"/>
      <c r="O15" s="203"/>
      <c r="P15" s="203"/>
      <c r="Q15" s="335" t="s">
        <v>18</v>
      </c>
      <c r="R15" s="203"/>
      <c r="S15" s="332"/>
      <c r="T15" s="332"/>
      <c r="U15" s="332"/>
      <c r="V15" s="332"/>
    </row>
    <row r="16" spans="1:256" s="120" customFormat="1" ht="21" customHeight="1">
      <c r="A16" s="119"/>
      <c r="B16" s="35"/>
      <c r="C16" s="223"/>
      <c r="D16" s="245"/>
      <c r="E16" s="245"/>
      <c r="F16" s="245"/>
      <c r="G16" s="245"/>
      <c r="H16" s="245"/>
      <c r="I16" s="245"/>
      <c r="J16" s="245"/>
      <c r="K16" s="245"/>
      <c r="L16" s="245"/>
      <c r="M16" s="203"/>
      <c r="N16" s="203"/>
      <c r="O16" s="203"/>
      <c r="P16" s="203"/>
      <c r="Q16" s="335"/>
      <c r="R16" s="203"/>
      <c r="S16" s="332"/>
      <c r="T16" s="332"/>
      <c r="U16" s="332"/>
      <c r="V16" s="332"/>
    </row>
    <row r="17" spans="1:22" s="120" customFormat="1">
      <c r="A17" s="119"/>
      <c r="B17" s="35"/>
      <c r="C17" s="223"/>
      <c r="D17" s="35"/>
      <c r="E17" s="35"/>
      <c r="F17" s="35"/>
      <c r="G17" s="35"/>
      <c r="H17" s="35"/>
      <c r="I17" s="35"/>
      <c r="J17" s="35"/>
      <c r="K17" s="35"/>
      <c r="L17" s="35"/>
      <c r="M17" s="203"/>
      <c r="N17" s="203"/>
      <c r="O17" s="203"/>
      <c r="P17" s="203"/>
      <c r="Q17" s="335"/>
      <c r="R17" s="203"/>
      <c r="S17" s="332"/>
      <c r="T17" s="332"/>
      <c r="U17" s="332"/>
      <c r="V17" s="332"/>
    </row>
    <row r="18" spans="1:22" s="120" customFormat="1" ht="0.75" customHeight="1">
      <c r="A18" s="119"/>
      <c r="B18" s="35"/>
      <c r="C18" s="223"/>
      <c r="D18" s="35"/>
      <c r="E18" s="35"/>
      <c r="F18" s="35"/>
      <c r="G18" s="35"/>
      <c r="H18" s="35"/>
      <c r="I18" s="35"/>
      <c r="J18" s="35"/>
      <c r="K18" s="35"/>
      <c r="L18" s="35"/>
      <c r="M18" s="203"/>
      <c r="N18" s="203"/>
      <c r="O18" s="203"/>
      <c r="P18" s="203"/>
      <c r="Q18" s="335"/>
      <c r="R18" s="203"/>
      <c r="S18" s="332"/>
      <c r="T18" s="332"/>
      <c r="U18" s="332"/>
      <c r="V18" s="332"/>
    </row>
    <row r="19" spans="1:22" s="247" customFormat="1" ht="10.5">
      <c r="A19" s="246"/>
      <c r="C19" s="248"/>
      <c r="D19" s="249"/>
      <c r="E19" s="249"/>
      <c r="M19" s="203"/>
      <c r="N19" s="203"/>
      <c r="O19" s="203"/>
      <c r="P19" s="203"/>
      <c r="Q19" s="335"/>
      <c r="R19" s="203"/>
      <c r="S19" s="332"/>
      <c r="T19" s="332"/>
      <c r="U19" s="332"/>
      <c r="V19" s="332"/>
    </row>
    <row r="20" spans="1:22" s="247" customFormat="1" ht="10.5">
      <c r="A20" s="246"/>
      <c r="C20" s="248"/>
      <c r="D20" s="249"/>
      <c r="E20" s="249"/>
      <c r="M20" s="203"/>
      <c r="N20" s="203"/>
      <c r="O20" s="203"/>
      <c r="P20" s="203"/>
      <c r="Q20" s="335"/>
      <c r="R20" s="203"/>
      <c r="S20" s="332"/>
      <c r="T20" s="332"/>
      <c r="U20" s="332"/>
      <c r="V20" s="332"/>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T">
    <tabColor indexed="47"/>
  </sheetPr>
  <dimension ref="A1:B11"/>
  <sheetViews>
    <sheetView showGridLines="0" zoomScaleNormal="100" workbookViewId="0"/>
  </sheetViews>
  <sheetFormatPr defaultRowHeight="11.25"/>
  <cols>
    <col min="1" max="1" width="9.140625" style="1183"/>
    <col min="2" max="2" width="65.28515625" style="1183" customWidth="1"/>
    <col min="3" max="3" width="41" style="1183" customWidth="1"/>
    <col min="4" max="16384" width="9.140625" style="1183"/>
  </cols>
  <sheetData>
    <row r="1" spans="1:2">
      <c r="A1" s="1183" t="s">
        <v>327</v>
      </c>
      <c r="B1" s="1183" t="s">
        <v>328</v>
      </c>
    </row>
    <row r="2" spans="1:2">
      <c r="A2" s="1183">
        <v>4213775</v>
      </c>
      <c r="B2" s="1183" t="s">
        <v>581</v>
      </c>
    </row>
    <row r="3" spans="1:2">
      <c r="A3" s="1183">
        <v>4213784</v>
      </c>
      <c r="B3" s="1183" t="s">
        <v>674</v>
      </c>
    </row>
    <row r="4" spans="1:2">
      <c r="A4" s="1183">
        <v>4213781</v>
      </c>
      <c r="B4" s="1183" t="s">
        <v>673</v>
      </c>
    </row>
    <row r="5" spans="1:2">
      <c r="A5" s="1183">
        <v>4213776</v>
      </c>
      <c r="B5" s="1183" t="s">
        <v>582</v>
      </c>
    </row>
    <row r="6" spans="1:2">
      <c r="A6" s="1183">
        <v>4213777</v>
      </c>
      <c r="B6" s="1183" t="s">
        <v>583</v>
      </c>
    </row>
    <row r="7" spans="1:2">
      <c r="A7" s="1183">
        <v>4213778</v>
      </c>
      <c r="B7" s="1183" t="s">
        <v>584</v>
      </c>
    </row>
    <row r="8" spans="1:2">
      <c r="A8" s="1183">
        <v>4213780</v>
      </c>
      <c r="B8" s="1183" t="s">
        <v>585</v>
      </c>
    </row>
    <row r="9" spans="1:2">
      <c r="A9" s="1183">
        <v>4213779</v>
      </c>
      <c r="B9" s="1183" t="s">
        <v>588</v>
      </c>
    </row>
    <row r="10" spans="1:2">
      <c r="A10" s="1183">
        <v>4213783</v>
      </c>
      <c r="B10" s="1183" t="s">
        <v>587</v>
      </c>
    </row>
    <row r="11" spans="1:2">
      <c r="A11" s="1183">
        <v>4213782</v>
      </c>
      <c r="B11" s="1183"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83"/>
    <col min="2" max="2" width="65.28515625" style="1183" customWidth="1"/>
    <col min="3" max="3" width="41" style="1183" customWidth="1"/>
    <col min="4" max="16384" width="9.140625" style="1183"/>
  </cols>
  <sheetData>
    <row r="1" spans="1:2">
      <c r="A1" s="1183" t="s">
        <v>327</v>
      </c>
      <c r="B1" s="1183" t="s">
        <v>329</v>
      </c>
    </row>
    <row r="2" spans="1:2">
      <c r="A2" s="1183">
        <v>4190064</v>
      </c>
      <c r="B2" s="1183" t="s">
        <v>1655</v>
      </c>
    </row>
    <row r="3" spans="1:2">
      <c r="A3" s="1183">
        <v>4190065</v>
      </c>
      <c r="B3" s="1183" t="s">
        <v>1656</v>
      </c>
    </row>
    <row r="4" spans="1:2">
      <c r="A4" s="1183">
        <v>4190066</v>
      </c>
      <c r="B4" s="1183" t="s">
        <v>1657</v>
      </c>
    </row>
    <row r="5" spans="1:2">
      <c r="A5" s="1183">
        <v>4190067</v>
      </c>
      <c r="B5" s="1183" t="s">
        <v>1658</v>
      </c>
    </row>
    <row r="6" spans="1:2">
      <c r="A6" s="1183">
        <v>4190068</v>
      </c>
      <c r="B6" s="1183" t="s">
        <v>1659</v>
      </c>
    </row>
    <row r="7" spans="1:2">
      <c r="A7" s="1183">
        <v>4190069</v>
      </c>
      <c r="B7" s="1183" t="s">
        <v>1660</v>
      </c>
    </row>
    <row r="8" spans="1:2">
      <c r="A8" s="1183">
        <v>4190070</v>
      </c>
      <c r="B8" s="1183" t="s">
        <v>1661</v>
      </c>
    </row>
    <row r="9" spans="1:2">
      <c r="A9" s="1183">
        <v>4190071</v>
      </c>
      <c r="B9" s="1183" t="s">
        <v>1662</v>
      </c>
    </row>
    <row r="10" spans="1:2">
      <c r="A10" s="1183">
        <v>4190072</v>
      </c>
      <c r="B10" s="1183" t="s">
        <v>1663</v>
      </c>
    </row>
    <row r="11" spans="1:2">
      <c r="A11" s="1183">
        <v>4190073</v>
      </c>
      <c r="B11" s="1183" t="s">
        <v>1664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751</v>
      </c>
    </row>
    <row r="6" spans="1:2">
      <c r="A6" t="s">
        <v>413</v>
      </c>
      <c r="B6" t="s">
        <v>752</v>
      </c>
    </row>
    <row r="7" spans="1:2">
      <c r="A7" t="s">
        <v>653</v>
      </c>
      <c r="B7" t="s">
        <v>554</v>
      </c>
    </row>
    <row r="8" spans="1:2">
      <c r="A8" t="s">
        <v>654</v>
      </c>
      <c r="B8" t="s">
        <v>467</v>
      </c>
    </row>
    <row r="9" spans="1:2">
      <c r="A9" t="s">
        <v>485</v>
      </c>
      <c r="B9" t="s">
        <v>422</v>
      </c>
    </row>
    <row r="10" spans="1:2">
      <c r="A10" t="s">
        <v>415</v>
      </c>
      <c r="B10" t="s">
        <v>423</v>
      </c>
    </row>
    <row r="11" spans="1:2">
      <c r="A11" t="s">
        <v>667</v>
      </c>
      <c r="B11" t="s">
        <v>424</v>
      </c>
    </row>
    <row r="12" spans="1:2">
      <c r="A12" t="s">
        <v>668</v>
      </c>
      <c r="B12" t="s">
        <v>468</v>
      </c>
    </row>
    <row r="13" spans="1:2">
      <c r="A13" t="s">
        <v>655</v>
      </c>
      <c r="B13" t="s">
        <v>425</v>
      </c>
    </row>
    <row r="14" spans="1:2">
      <c r="A14" t="s">
        <v>656</v>
      </c>
      <c r="B14" t="s">
        <v>426</v>
      </c>
    </row>
    <row r="15" spans="1:2">
      <c r="A15" t="s">
        <v>657</v>
      </c>
      <c r="B15" t="s">
        <v>427</v>
      </c>
    </row>
    <row r="16" spans="1:2">
      <c r="A16" t="s">
        <v>658</v>
      </c>
      <c r="B16" t="s">
        <v>332</v>
      </c>
    </row>
    <row r="17" spans="1:2">
      <c r="A17" t="s">
        <v>659</v>
      </c>
      <c r="B17" t="s">
        <v>59</v>
      </c>
    </row>
    <row r="18" spans="1:2">
      <c r="A18" t="s">
        <v>660</v>
      </c>
      <c r="B18" t="s">
        <v>384</v>
      </c>
    </row>
    <row r="19" spans="1:2">
      <c r="A19" t="s">
        <v>661</v>
      </c>
      <c r="B19" t="s">
        <v>436</v>
      </c>
    </row>
    <row r="20" spans="1:2">
      <c r="A20" t="s">
        <v>662</v>
      </c>
      <c r="B20" t="s">
        <v>248</v>
      </c>
    </row>
    <row r="21" spans="1:2">
      <c r="A21" t="s">
        <v>663</v>
      </c>
      <c r="B21" t="s">
        <v>72</v>
      </c>
    </row>
    <row r="22" spans="1:2">
      <c r="A22" t="s">
        <v>664</v>
      </c>
      <c r="B22" t="s">
        <v>61</v>
      </c>
    </row>
    <row r="23" spans="1:2">
      <c r="A23" t="s">
        <v>665</v>
      </c>
      <c r="B23" t="s">
        <v>73</v>
      </c>
    </row>
    <row r="24" spans="1:2">
      <c r="A24" t="s">
        <v>666</v>
      </c>
      <c r="B24" t="s">
        <v>428</v>
      </c>
    </row>
    <row r="25" spans="1:2">
      <c r="A25" t="s">
        <v>574</v>
      </c>
      <c r="B25" t="s">
        <v>71</v>
      </c>
    </row>
    <row r="26" spans="1:2">
      <c r="A26" t="s">
        <v>575</v>
      </c>
      <c r="B26" t="s">
        <v>60</v>
      </c>
    </row>
    <row r="27" spans="1:2">
      <c r="A27" t="s">
        <v>487</v>
      </c>
      <c r="B27" t="s">
        <v>62</v>
      </c>
    </row>
    <row r="28" spans="1:2">
      <c r="A28" t="s">
        <v>417</v>
      </c>
      <c r="B28" t="s">
        <v>382</v>
      </c>
    </row>
    <row r="29" spans="1:2">
      <c r="A29" t="s">
        <v>486</v>
      </c>
      <c r="B29" t="s">
        <v>13</v>
      </c>
    </row>
    <row r="30" spans="1:2">
      <c r="A30" t="s">
        <v>416</v>
      </c>
      <c r="B30" t="s">
        <v>80</v>
      </c>
    </row>
    <row r="31" spans="1:2">
      <c r="A31" t="s">
        <v>563</v>
      </c>
      <c r="B31" t="s">
        <v>14</v>
      </c>
    </row>
    <row r="32" spans="1:2">
      <c r="A32" t="s">
        <v>749</v>
      </c>
      <c r="B32" t="s">
        <v>555</v>
      </c>
    </row>
    <row r="33" spans="1:2">
      <c r="A33" t="s">
        <v>750</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50"/>
  <sheetViews>
    <sheetView showGridLines="0" topLeftCell="C4" zoomScaleNormal="100" workbookViewId="0">
      <selection activeCell="G12" sqref="G12"/>
    </sheetView>
  </sheetViews>
  <sheetFormatPr defaultRowHeight="11.25"/>
  <cols>
    <col min="1" max="2" width="3.7109375" style="201"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1" customWidth="1"/>
    <col min="21" max="21" width="5.7109375" style="501" customWidth="1"/>
    <col min="22" max="22" width="34.42578125" style="501" customWidth="1"/>
    <col min="23" max="23" width="30.7109375" style="96" customWidth="1"/>
    <col min="24" max="24" width="3.7109375" style="96" customWidth="1"/>
    <col min="25" max="16384" width="9.140625" style="96"/>
  </cols>
  <sheetData>
    <row r="1" spans="1:24" ht="11.25" hidden="1" customHeight="1">
      <c r="A1" s="207"/>
    </row>
    <row r="2" spans="1:24" ht="11.25" hidden="1" customHeight="1"/>
    <row r="3" spans="1:24" ht="11.25" hidden="1" customHeight="1"/>
    <row r="4" spans="1:24" ht="3" customHeight="1"/>
    <row r="5" spans="1:24" s="114" customFormat="1" ht="29.1" customHeight="1">
      <c r="A5" s="202"/>
      <c r="B5" s="202"/>
      <c r="D5" s="1226" t="s">
        <v>626</v>
      </c>
      <c r="E5" s="1227"/>
      <c r="F5" s="1227"/>
      <c r="G5" s="1227"/>
      <c r="H5" s="1227"/>
      <c r="I5" s="1227"/>
      <c r="J5" s="1228"/>
      <c r="K5" s="407"/>
      <c r="L5" s="169"/>
      <c r="M5" s="169"/>
      <c r="N5" s="169"/>
      <c r="O5" s="169"/>
      <c r="P5" s="169"/>
      <c r="Q5" s="169"/>
      <c r="R5" s="169"/>
      <c r="S5" s="535"/>
      <c r="T5" s="535"/>
      <c r="U5" s="535"/>
      <c r="V5" s="535"/>
      <c r="W5" s="169"/>
    </row>
    <row r="6" spans="1:24" s="437" customFormat="1" ht="3" customHeight="1">
      <c r="A6" s="291"/>
      <c r="B6" s="291"/>
      <c r="D6" s="1253"/>
      <c r="E6" s="1254"/>
      <c r="F6" s="1254"/>
      <c r="G6" s="1254"/>
      <c r="H6" s="1254"/>
      <c r="I6" s="1254"/>
      <c r="J6" s="1255"/>
      <c r="S6" s="612"/>
      <c r="T6" s="612"/>
      <c r="U6" s="612"/>
      <c r="V6" s="612"/>
    </row>
    <row r="7" spans="1:24" s="437" customFormat="1" ht="5.25" hidden="1" customHeight="1">
      <c r="A7" s="291"/>
      <c r="B7" s="291"/>
      <c r="E7" s="1256"/>
      <c r="F7" s="1256"/>
      <c r="G7" s="1252"/>
      <c r="H7" s="1252"/>
      <c r="I7" s="1252"/>
      <c r="J7" s="1252"/>
      <c r="S7" s="612"/>
      <c r="T7" s="612"/>
      <c r="U7" s="612"/>
      <c r="V7" s="612"/>
    </row>
    <row r="8" spans="1:24" s="437" customFormat="1" ht="5.25" hidden="1" customHeight="1">
      <c r="A8" s="291"/>
      <c r="B8" s="291"/>
      <c r="E8" s="1256"/>
      <c r="F8" s="1256"/>
      <c r="G8" s="1252"/>
      <c r="H8" s="1252"/>
      <c r="I8" s="1252"/>
      <c r="J8" s="1252"/>
      <c r="S8" s="612"/>
      <c r="T8" s="612"/>
      <c r="U8" s="612"/>
      <c r="V8" s="612"/>
    </row>
    <row r="9" spans="1:24" s="437" customFormat="1" ht="5.25" hidden="1" customHeight="1">
      <c r="A9" s="291"/>
      <c r="B9" s="291"/>
      <c r="E9" s="1256"/>
      <c r="F9" s="1256"/>
      <c r="G9" s="1252"/>
      <c r="H9" s="1252"/>
      <c r="I9" s="1252"/>
      <c r="J9" s="1252"/>
      <c r="S9" s="612"/>
      <c r="T9" s="612"/>
      <c r="U9" s="612"/>
      <c r="V9" s="612"/>
    </row>
    <row r="10" spans="1:24" s="612" customFormat="1" ht="5.25" hidden="1">
      <c r="A10" s="291"/>
      <c r="B10" s="291"/>
      <c r="E10" s="1257"/>
      <c r="F10" s="1257"/>
      <c r="G10" s="786"/>
      <c r="H10" s="433"/>
      <c r="I10" s="744"/>
      <c r="J10" s="744"/>
    </row>
    <row r="11" spans="1:24" s="152" customFormat="1" ht="18.75" customHeight="1">
      <c r="A11" s="291"/>
      <c r="B11" s="291"/>
      <c r="D11" s="145"/>
      <c r="E11" s="1258" t="s">
        <v>633</v>
      </c>
      <c r="F11" s="1258"/>
      <c r="G11" s="1187" t="s">
        <v>83</v>
      </c>
      <c r="H11" s="435"/>
      <c r="I11" s="159"/>
      <c r="J11" s="145"/>
      <c r="K11" s="146"/>
      <c r="L11" s="145"/>
      <c r="M11" s="145"/>
      <c r="N11" s="146"/>
      <c r="O11" s="146"/>
      <c r="P11" s="145"/>
      <c r="Q11" s="145"/>
      <c r="R11" s="146"/>
      <c r="S11" s="521"/>
      <c r="T11" s="520"/>
      <c r="U11" s="520"/>
      <c r="V11" s="521"/>
    </row>
    <row r="12" spans="1:24" s="437" customFormat="1" ht="18.75">
      <c r="A12" s="291"/>
      <c r="B12" s="291"/>
      <c r="E12" s="1258" t="s">
        <v>634</v>
      </c>
      <c r="F12" s="1258"/>
      <c r="G12" s="1187" t="s">
        <v>83</v>
      </c>
      <c r="H12" s="435"/>
      <c r="I12" s="433"/>
      <c r="J12" s="436"/>
      <c r="K12" s="432"/>
      <c r="L12" s="432"/>
      <c r="M12" s="432"/>
      <c r="N12" s="431"/>
      <c r="O12" s="432"/>
      <c r="P12" s="432"/>
      <c r="Q12" s="432"/>
      <c r="R12" s="431"/>
      <c r="S12" s="611"/>
      <c r="T12" s="611"/>
      <c r="U12" s="611"/>
      <c r="V12" s="610"/>
    </row>
    <row r="13" spans="1:24" s="437" customFormat="1" ht="5.25" hidden="1" customHeight="1">
      <c r="A13" s="291"/>
      <c r="B13" s="291"/>
      <c r="E13" s="1251"/>
      <c r="F13" s="1251"/>
      <c r="G13" s="434"/>
      <c r="H13" s="433"/>
      <c r="I13" s="432"/>
      <c r="J13" s="432"/>
      <c r="K13" s="432"/>
      <c r="L13" s="432"/>
      <c r="M13" s="432"/>
      <c r="N13" s="431"/>
      <c r="O13" s="432"/>
      <c r="P13" s="432"/>
      <c r="Q13" s="432"/>
      <c r="R13" s="431"/>
      <c r="S13" s="611"/>
      <c r="T13" s="611"/>
      <c r="U13" s="611"/>
      <c r="V13" s="610"/>
    </row>
    <row r="14" spans="1:24" s="437" customFormat="1" ht="5.25" hidden="1" customHeight="1">
      <c r="A14" s="291"/>
      <c r="B14" s="291"/>
      <c r="S14" s="612"/>
      <c r="T14" s="612"/>
      <c r="U14" s="612"/>
      <c r="V14" s="612"/>
    </row>
    <row r="15" spans="1:24" s="430" customFormat="1" ht="5.25" hidden="1" customHeight="1">
      <c r="A15" s="439"/>
      <c r="B15" s="439"/>
      <c r="S15" s="609"/>
      <c r="T15" s="609"/>
      <c r="U15" s="609"/>
      <c r="V15" s="609"/>
    </row>
    <row r="16" spans="1:24" s="114" customFormat="1" ht="3" customHeight="1">
      <c r="A16" s="202"/>
      <c r="B16" s="202"/>
      <c r="D16" s="292"/>
      <c r="E16" s="292"/>
      <c r="F16" s="292"/>
      <c r="G16" s="292"/>
      <c r="H16" s="292"/>
      <c r="I16" s="292"/>
      <c r="J16" s="292"/>
      <c r="K16" s="292"/>
      <c r="L16" s="292"/>
      <c r="M16" s="292"/>
      <c r="N16" s="292"/>
      <c r="O16" s="292"/>
      <c r="P16" s="292"/>
      <c r="Q16" s="292"/>
      <c r="R16" s="292"/>
      <c r="S16" s="292"/>
      <c r="T16" s="292"/>
      <c r="U16" s="292"/>
      <c r="V16" s="292"/>
      <c r="W16" s="292"/>
      <c r="X16" s="147"/>
    </row>
    <row r="17" spans="1:24" ht="27" customHeight="1">
      <c r="D17" s="1250" t="s">
        <v>90</v>
      </c>
      <c r="E17" s="1250" t="s">
        <v>295</v>
      </c>
      <c r="F17" s="1250" t="s">
        <v>78</v>
      </c>
      <c r="G17" s="1250" t="s">
        <v>435</v>
      </c>
      <c r="H17" s="1250" t="s">
        <v>90</v>
      </c>
      <c r="I17" s="1250"/>
      <c r="J17" s="1250" t="s">
        <v>19</v>
      </c>
      <c r="K17" s="1262" t="s">
        <v>461</v>
      </c>
      <c r="L17" s="1262"/>
      <c r="M17" s="1262"/>
      <c r="N17" s="1262"/>
      <c r="O17" s="1262" t="s">
        <v>624</v>
      </c>
      <c r="P17" s="1262"/>
      <c r="Q17" s="1262"/>
      <c r="R17" s="1262"/>
      <c r="S17" s="1262" t="s">
        <v>625</v>
      </c>
      <c r="T17" s="1262"/>
      <c r="U17" s="1262"/>
      <c r="V17" s="1262"/>
      <c r="W17" s="1250" t="s">
        <v>242</v>
      </c>
    </row>
    <row r="18" spans="1:24" ht="30.75" customHeight="1">
      <c r="D18" s="1250"/>
      <c r="E18" s="1250"/>
      <c r="F18" s="1250"/>
      <c r="G18" s="1250"/>
      <c r="H18" s="1250"/>
      <c r="I18" s="1250"/>
      <c r="J18" s="1250"/>
      <c r="K18" s="109" t="s">
        <v>298</v>
      </c>
      <c r="L18" s="1250" t="s">
        <v>90</v>
      </c>
      <c r="M18" s="1250"/>
      <c r="N18" s="109" t="s">
        <v>228</v>
      </c>
      <c r="O18" s="109" t="s">
        <v>298</v>
      </c>
      <c r="P18" s="1250" t="s">
        <v>90</v>
      </c>
      <c r="Q18" s="1250"/>
      <c r="R18" s="109" t="s">
        <v>228</v>
      </c>
      <c r="S18" s="508" t="s">
        <v>298</v>
      </c>
      <c r="T18" s="1250" t="s">
        <v>90</v>
      </c>
      <c r="U18" s="1250"/>
      <c r="V18" s="508" t="s">
        <v>397</v>
      </c>
      <c r="W18" s="1250"/>
    </row>
    <row r="19" spans="1:24" s="381" customFormat="1" ht="12" customHeight="1">
      <c r="A19" s="380"/>
      <c r="B19" s="380"/>
      <c r="D19" s="39" t="s">
        <v>91</v>
      </c>
      <c r="E19" s="39" t="s">
        <v>47</v>
      </c>
      <c r="F19" s="39" t="s">
        <v>48</v>
      </c>
      <c r="G19" s="39" t="s">
        <v>49</v>
      </c>
      <c r="H19" s="1259" t="s">
        <v>66</v>
      </c>
      <c r="I19" s="1259"/>
      <c r="J19" s="39" t="s">
        <v>67</v>
      </c>
      <c r="K19" s="39" t="s">
        <v>181</v>
      </c>
      <c r="L19" s="1259" t="s">
        <v>182</v>
      </c>
      <c r="M19" s="1259"/>
      <c r="N19" s="39" t="s">
        <v>206</v>
      </c>
      <c r="O19" s="39" t="s">
        <v>207</v>
      </c>
      <c r="P19" s="1259" t="s">
        <v>208</v>
      </c>
      <c r="Q19" s="1259"/>
      <c r="R19" s="39" t="s">
        <v>209</v>
      </c>
      <c r="S19" s="493" t="s">
        <v>208</v>
      </c>
      <c r="T19" s="1259" t="s">
        <v>209</v>
      </c>
      <c r="U19" s="1259"/>
      <c r="V19" s="493" t="s">
        <v>210</v>
      </c>
      <c r="W19" s="39" t="s">
        <v>211</v>
      </c>
    </row>
    <row r="20" spans="1:24" ht="14.25" hidden="1" customHeight="1">
      <c r="C20" s="289"/>
      <c r="D20" s="326">
        <v>0</v>
      </c>
      <c r="E20" s="376"/>
      <c r="F20" s="376"/>
      <c r="G20" s="115"/>
      <c r="H20" s="377"/>
      <c r="I20" s="377"/>
      <c r="J20" s="212"/>
      <c r="K20" s="115"/>
      <c r="L20" s="212"/>
      <c r="M20" s="212"/>
      <c r="N20" s="378"/>
      <c r="O20" s="115"/>
      <c r="P20" s="212"/>
      <c r="Q20" s="212"/>
      <c r="R20" s="379"/>
      <c r="S20" s="510"/>
      <c r="T20" s="559"/>
      <c r="U20" s="559"/>
      <c r="V20" s="596"/>
      <c r="W20" s="115"/>
      <c r="X20" s="168"/>
    </row>
    <row r="21" spans="1:24" s="1172" customFormat="1" ht="17.100000000000001" customHeight="1">
      <c r="A21" s="709">
        <v>2</v>
      </c>
      <c r="C21" s="289"/>
      <c r="D21" s="1237">
        <v>1</v>
      </c>
      <c r="E21" s="1242" t="s">
        <v>673</v>
      </c>
      <c r="F21" s="1246" t="s">
        <v>1659</v>
      </c>
      <c r="G21" s="1249" t="s">
        <v>83</v>
      </c>
      <c r="H21" s="1237"/>
      <c r="I21" s="1237">
        <v>1</v>
      </c>
      <c r="J21" s="1239" t="s">
        <v>2262</v>
      </c>
      <c r="K21" s="1232" t="s">
        <v>83</v>
      </c>
      <c r="L21" s="1236"/>
      <c r="M21" s="1236" t="s">
        <v>91</v>
      </c>
      <c r="N21" s="1233"/>
      <c r="O21" s="1232" t="s">
        <v>83</v>
      </c>
      <c r="P21" s="1236"/>
      <c r="Q21" s="1236" t="s">
        <v>91</v>
      </c>
      <c r="R21" s="1234"/>
      <c r="S21" s="1232" t="s">
        <v>83</v>
      </c>
      <c r="T21" s="1027"/>
      <c r="U21" s="1027" t="s">
        <v>91</v>
      </c>
      <c r="V21" s="1188"/>
      <c r="W21" s="287"/>
    </row>
    <row r="22" spans="1:24" s="1172" customFormat="1" ht="17.100000000000001" customHeight="1">
      <c r="A22" s="709"/>
      <c r="C22" s="708"/>
      <c r="D22" s="1237"/>
      <c r="E22" s="1243"/>
      <c r="F22" s="1247"/>
      <c r="G22" s="1249"/>
      <c r="H22" s="1237"/>
      <c r="I22" s="1237"/>
      <c r="J22" s="1240"/>
      <c r="K22" s="1232"/>
      <c r="L22" s="1236"/>
      <c r="M22" s="1236"/>
      <c r="N22" s="1233"/>
      <c r="O22" s="1232"/>
      <c r="P22" s="1236"/>
      <c r="Q22" s="1236"/>
      <c r="R22" s="1234"/>
      <c r="S22" s="1232"/>
      <c r="T22" s="1029"/>
      <c r="U22" s="705"/>
      <c r="V22" s="706"/>
      <c r="W22" s="707"/>
    </row>
    <row r="23" spans="1:24" s="1172" customFormat="1" ht="17.100000000000001" customHeight="1">
      <c r="A23" s="709"/>
      <c r="C23" s="708"/>
      <c r="D23" s="1238"/>
      <c r="E23" s="1244"/>
      <c r="F23" s="1247"/>
      <c r="G23" s="1235"/>
      <c r="H23" s="1238"/>
      <c r="I23" s="1238"/>
      <c r="J23" s="1240"/>
      <c r="K23" s="1235"/>
      <c r="L23" s="1238"/>
      <c r="M23" s="1238"/>
      <c r="N23" s="1234"/>
      <c r="O23" s="1235"/>
      <c r="P23" s="1180"/>
      <c r="Q23" s="705"/>
      <c r="R23" s="706"/>
      <c r="S23" s="702"/>
      <c r="T23" s="702"/>
      <c r="U23" s="702"/>
      <c r="V23" s="702"/>
      <c r="W23" s="707"/>
    </row>
    <row r="24" spans="1:24" s="1172" customFormat="1" ht="15" customHeight="1">
      <c r="A24" s="709"/>
      <c r="C24" s="708"/>
      <c r="D24" s="1238"/>
      <c r="E24" s="1244"/>
      <c r="F24" s="1247"/>
      <c r="G24" s="1235"/>
      <c r="H24" s="1238"/>
      <c r="I24" s="1238"/>
      <c r="J24" s="1241"/>
      <c r="K24" s="1235"/>
      <c r="L24" s="705"/>
      <c r="M24" s="706"/>
      <c r="N24" s="706"/>
      <c r="O24" s="706"/>
      <c r="P24" s="706"/>
      <c r="Q24" s="706"/>
      <c r="R24" s="706"/>
      <c r="S24" s="702"/>
      <c r="T24" s="702"/>
      <c r="U24" s="702"/>
      <c r="V24" s="702"/>
      <c r="W24" s="707"/>
    </row>
    <row r="25" spans="1:24" s="1172" customFormat="1" ht="15" customHeight="1">
      <c r="A25" s="709"/>
      <c r="C25" s="708"/>
      <c r="D25" s="1238"/>
      <c r="E25" s="1245"/>
      <c r="F25" s="1248"/>
      <c r="G25" s="1235"/>
      <c r="H25" s="705"/>
      <c r="I25" s="706"/>
      <c r="J25" s="706"/>
      <c r="K25" s="706"/>
      <c r="L25" s="706"/>
      <c r="M25" s="706"/>
      <c r="N25" s="706"/>
      <c r="O25" s="706"/>
      <c r="P25" s="706"/>
      <c r="Q25" s="706"/>
      <c r="R25" s="706"/>
      <c r="S25" s="702"/>
      <c r="T25" s="702"/>
      <c r="U25" s="702"/>
      <c r="V25" s="702"/>
      <c r="W25" s="707"/>
    </row>
    <row r="26" spans="1:24" s="1172" customFormat="1" ht="17.100000000000001" customHeight="1">
      <c r="A26" s="709">
        <v>4</v>
      </c>
      <c r="C26" s="289"/>
      <c r="D26" s="1237">
        <v>2</v>
      </c>
      <c r="E26" s="1242" t="s">
        <v>582</v>
      </c>
      <c r="F26" s="1246" t="s">
        <v>1660</v>
      </c>
      <c r="G26" s="1249" t="s">
        <v>83</v>
      </c>
      <c r="H26" s="1237"/>
      <c r="I26" s="1237">
        <v>1</v>
      </c>
      <c r="J26" s="1239" t="s">
        <v>2262</v>
      </c>
      <c r="K26" s="1232" t="s">
        <v>83</v>
      </c>
      <c r="L26" s="1236"/>
      <c r="M26" s="1236" t="s">
        <v>91</v>
      </c>
      <c r="N26" s="1233"/>
      <c r="O26" s="1232" t="s">
        <v>83</v>
      </c>
      <c r="P26" s="1236"/>
      <c r="Q26" s="1236" t="s">
        <v>91</v>
      </c>
      <c r="R26" s="1234"/>
      <c r="S26" s="1232" t="s">
        <v>83</v>
      </c>
      <c r="T26" s="1027"/>
      <c r="U26" s="1027" t="s">
        <v>91</v>
      </c>
      <c r="V26" s="1188"/>
      <c r="W26" s="287"/>
    </row>
    <row r="27" spans="1:24" s="1172" customFormat="1" ht="17.100000000000001" customHeight="1">
      <c r="A27" s="709"/>
      <c r="C27" s="708"/>
      <c r="D27" s="1237"/>
      <c r="E27" s="1243"/>
      <c r="F27" s="1247"/>
      <c r="G27" s="1249"/>
      <c r="H27" s="1237"/>
      <c r="I27" s="1237"/>
      <c r="J27" s="1240"/>
      <c r="K27" s="1232"/>
      <c r="L27" s="1236"/>
      <c r="M27" s="1236"/>
      <c r="N27" s="1233"/>
      <c r="O27" s="1232"/>
      <c r="P27" s="1236"/>
      <c r="Q27" s="1236"/>
      <c r="R27" s="1234"/>
      <c r="S27" s="1232"/>
      <c r="T27" s="1029"/>
      <c r="U27" s="705"/>
      <c r="V27" s="706"/>
      <c r="W27" s="707"/>
    </row>
    <row r="28" spans="1:24" s="1172" customFormat="1" ht="17.100000000000001" customHeight="1">
      <c r="A28" s="709"/>
      <c r="C28" s="708"/>
      <c r="D28" s="1238"/>
      <c r="E28" s="1244"/>
      <c r="F28" s="1247"/>
      <c r="G28" s="1235"/>
      <c r="H28" s="1238"/>
      <c r="I28" s="1238"/>
      <c r="J28" s="1240"/>
      <c r="K28" s="1235"/>
      <c r="L28" s="1238"/>
      <c r="M28" s="1238"/>
      <c r="N28" s="1234"/>
      <c r="O28" s="1235"/>
      <c r="P28" s="1180"/>
      <c r="Q28" s="705"/>
      <c r="R28" s="706"/>
      <c r="S28" s="702"/>
      <c r="T28" s="702"/>
      <c r="U28" s="702"/>
      <c r="V28" s="702"/>
      <c r="W28" s="707"/>
    </row>
    <row r="29" spans="1:24" s="1172" customFormat="1" ht="15" customHeight="1">
      <c r="A29" s="709"/>
      <c r="C29" s="708"/>
      <c r="D29" s="1238"/>
      <c r="E29" s="1244"/>
      <c r="F29" s="1247"/>
      <c r="G29" s="1235"/>
      <c r="H29" s="1238"/>
      <c r="I29" s="1238"/>
      <c r="J29" s="1241"/>
      <c r="K29" s="1235"/>
      <c r="L29" s="705"/>
      <c r="M29" s="706"/>
      <c r="N29" s="706"/>
      <c r="O29" s="706"/>
      <c r="P29" s="706"/>
      <c r="Q29" s="706"/>
      <c r="R29" s="706"/>
      <c r="S29" s="702"/>
      <c r="T29" s="702"/>
      <c r="U29" s="702"/>
      <c r="V29" s="702"/>
      <c r="W29" s="707"/>
    </row>
    <row r="30" spans="1:24" s="1172" customFormat="1" ht="15" customHeight="1">
      <c r="A30" s="709"/>
      <c r="C30" s="708"/>
      <c r="D30" s="1238"/>
      <c r="E30" s="1245"/>
      <c r="F30" s="1248"/>
      <c r="G30" s="1235"/>
      <c r="H30" s="705"/>
      <c r="I30" s="706"/>
      <c r="J30" s="706"/>
      <c r="K30" s="706"/>
      <c r="L30" s="706"/>
      <c r="M30" s="706"/>
      <c r="N30" s="706"/>
      <c r="O30" s="706"/>
      <c r="P30" s="706"/>
      <c r="Q30" s="706"/>
      <c r="R30" s="706"/>
      <c r="S30" s="702"/>
      <c r="T30" s="702"/>
      <c r="U30" s="702"/>
      <c r="V30" s="702"/>
      <c r="W30" s="707"/>
    </row>
    <row r="31" spans="1:24" s="1172" customFormat="1" ht="17.100000000000001" customHeight="1">
      <c r="A31" s="709">
        <v>5</v>
      </c>
      <c r="C31" s="289"/>
      <c r="D31" s="1237">
        <v>3</v>
      </c>
      <c r="E31" s="1242" t="s">
        <v>583</v>
      </c>
      <c r="F31" s="1246" t="s">
        <v>2261</v>
      </c>
      <c r="G31" s="1249" t="s">
        <v>83</v>
      </c>
      <c r="H31" s="1237"/>
      <c r="I31" s="1237">
        <v>1</v>
      </c>
      <c r="J31" s="1239" t="s">
        <v>2262</v>
      </c>
      <c r="K31" s="1232" t="s">
        <v>83</v>
      </c>
      <c r="L31" s="1236"/>
      <c r="M31" s="1236" t="s">
        <v>91</v>
      </c>
      <c r="N31" s="1233"/>
      <c r="O31" s="1232" t="s">
        <v>83</v>
      </c>
      <c r="P31" s="1236"/>
      <c r="Q31" s="1236" t="s">
        <v>91</v>
      </c>
      <c r="R31" s="1234"/>
      <c r="S31" s="1232" t="s">
        <v>83</v>
      </c>
      <c r="T31" s="1027"/>
      <c r="U31" s="1027" t="s">
        <v>91</v>
      </c>
      <c r="V31" s="1188"/>
      <c r="W31" s="287"/>
    </row>
    <row r="32" spans="1:24" s="1172" customFormat="1" ht="17.100000000000001" customHeight="1">
      <c r="A32" s="709"/>
      <c r="C32" s="708"/>
      <c r="D32" s="1237"/>
      <c r="E32" s="1243"/>
      <c r="F32" s="1247"/>
      <c r="G32" s="1249"/>
      <c r="H32" s="1237"/>
      <c r="I32" s="1237"/>
      <c r="J32" s="1240"/>
      <c r="K32" s="1232"/>
      <c r="L32" s="1236"/>
      <c r="M32" s="1236"/>
      <c r="N32" s="1233"/>
      <c r="O32" s="1232"/>
      <c r="P32" s="1236"/>
      <c r="Q32" s="1236"/>
      <c r="R32" s="1234"/>
      <c r="S32" s="1232"/>
      <c r="T32" s="1029"/>
      <c r="U32" s="705"/>
      <c r="V32" s="706"/>
      <c r="W32" s="707"/>
    </row>
    <row r="33" spans="1:23" s="1172" customFormat="1" ht="17.100000000000001" customHeight="1">
      <c r="A33" s="709"/>
      <c r="C33" s="708"/>
      <c r="D33" s="1238"/>
      <c r="E33" s="1244"/>
      <c r="F33" s="1247"/>
      <c r="G33" s="1235"/>
      <c r="H33" s="1238"/>
      <c r="I33" s="1238"/>
      <c r="J33" s="1240"/>
      <c r="K33" s="1235"/>
      <c r="L33" s="1238"/>
      <c r="M33" s="1238"/>
      <c r="N33" s="1234"/>
      <c r="O33" s="1235"/>
      <c r="P33" s="1180"/>
      <c r="Q33" s="705"/>
      <c r="R33" s="706"/>
      <c r="S33" s="702"/>
      <c r="T33" s="702"/>
      <c r="U33" s="702"/>
      <c r="V33" s="702"/>
      <c r="W33" s="707"/>
    </row>
    <row r="34" spans="1:23" s="1172" customFormat="1" ht="15" customHeight="1">
      <c r="A34" s="709"/>
      <c r="C34" s="708"/>
      <c r="D34" s="1238"/>
      <c r="E34" s="1244"/>
      <c r="F34" s="1247"/>
      <c r="G34" s="1235"/>
      <c r="H34" s="1238"/>
      <c r="I34" s="1238"/>
      <c r="J34" s="1241"/>
      <c r="K34" s="1235"/>
      <c r="L34" s="705"/>
      <c r="M34" s="706"/>
      <c r="N34" s="706"/>
      <c r="O34" s="706"/>
      <c r="P34" s="706"/>
      <c r="Q34" s="706"/>
      <c r="R34" s="706"/>
      <c r="S34" s="702"/>
      <c r="T34" s="702"/>
      <c r="U34" s="702"/>
      <c r="V34" s="702"/>
      <c r="W34" s="707"/>
    </row>
    <row r="35" spans="1:23" s="1172" customFormat="1" ht="15" customHeight="1">
      <c r="A35" s="709"/>
      <c r="C35" s="708"/>
      <c r="D35" s="1238"/>
      <c r="E35" s="1245"/>
      <c r="F35" s="1248"/>
      <c r="G35" s="1235"/>
      <c r="H35" s="705"/>
      <c r="I35" s="706"/>
      <c r="J35" s="706"/>
      <c r="K35" s="706"/>
      <c r="L35" s="706"/>
      <c r="M35" s="706"/>
      <c r="N35" s="706"/>
      <c r="O35" s="706"/>
      <c r="P35" s="706"/>
      <c r="Q35" s="706"/>
      <c r="R35" s="706"/>
      <c r="S35" s="702"/>
      <c r="T35" s="702"/>
      <c r="U35" s="702"/>
      <c r="V35" s="702"/>
      <c r="W35" s="707"/>
    </row>
    <row r="36" spans="1:23" ht="17.100000000000001" customHeight="1">
      <c r="D36" s="111"/>
      <c r="E36" s="706"/>
      <c r="F36" s="112"/>
      <c r="G36" s="112"/>
      <c r="H36" s="112"/>
      <c r="I36" s="112"/>
      <c r="J36" s="112"/>
      <c r="K36" s="112"/>
      <c r="L36" s="112"/>
      <c r="M36" s="112"/>
      <c r="N36" s="112"/>
      <c r="O36" s="112"/>
      <c r="P36" s="112"/>
      <c r="Q36" s="112"/>
      <c r="R36" s="112"/>
      <c r="S36" s="509"/>
      <c r="T36" s="509"/>
      <c r="U36" s="509"/>
      <c r="V36" s="509"/>
      <c r="W36" s="113"/>
    </row>
    <row r="37" spans="1:23" ht="3" customHeight="1"/>
    <row r="38" spans="1:23" ht="11.25" hidden="1" customHeight="1"/>
    <row r="39" spans="1:23" ht="0.95" customHeight="1"/>
    <row r="40" spans="1:23" ht="23.25" customHeight="1"/>
    <row r="41" spans="1:23" ht="3" customHeight="1"/>
    <row r="42" spans="1:23" ht="17.100000000000001" customHeight="1">
      <c r="E42" s="1263" t="s">
        <v>643</v>
      </c>
      <c r="F42" s="1263"/>
      <c r="G42" s="1263"/>
      <c r="H42" s="1263"/>
      <c r="I42" s="1263"/>
      <c r="J42" s="1263"/>
      <c r="K42" s="1263"/>
      <c r="L42" s="1263"/>
      <c r="M42" s="1263"/>
      <c r="N42" s="1263"/>
      <c r="O42" s="1263"/>
      <c r="P42" s="1263"/>
      <c r="Q42" s="1263"/>
      <c r="R42" s="1263"/>
      <c r="S42" s="1263"/>
      <c r="T42" s="1263"/>
      <c r="U42" s="1263"/>
      <c r="V42" s="1263"/>
      <c r="W42" s="1263"/>
    </row>
    <row r="43" spans="1:23" ht="36.950000000000003" customHeight="1">
      <c r="E43" s="1260" t="s">
        <v>645</v>
      </c>
      <c r="F43" s="1261"/>
      <c r="G43" s="1261"/>
      <c r="H43" s="1261"/>
      <c r="I43" s="1261"/>
      <c r="J43" s="1261"/>
      <c r="K43" s="1261"/>
      <c r="L43" s="1261"/>
      <c r="M43" s="1261"/>
      <c r="N43" s="1261"/>
      <c r="O43" s="1261"/>
      <c r="P43" s="1261"/>
      <c r="Q43" s="1261"/>
      <c r="R43" s="1261"/>
      <c r="S43" s="1261"/>
      <c r="T43" s="1261"/>
      <c r="U43" s="1261"/>
      <c r="V43" s="1261"/>
      <c r="W43" s="1261"/>
    </row>
    <row r="44" spans="1:23" ht="17.100000000000001" customHeight="1">
      <c r="E44" s="1260" t="s">
        <v>646</v>
      </c>
      <c r="F44" s="1261"/>
      <c r="G44" s="1261"/>
      <c r="H44" s="1261"/>
      <c r="I44" s="1261"/>
      <c r="J44" s="1261"/>
      <c r="K44" s="1261"/>
      <c r="L44" s="1261"/>
      <c r="M44" s="1261"/>
      <c r="N44" s="1261"/>
      <c r="O44" s="1261"/>
      <c r="P44" s="1261"/>
      <c r="Q44" s="1261"/>
      <c r="R44" s="1261"/>
      <c r="S44" s="1261"/>
      <c r="T44" s="1261"/>
      <c r="U44" s="1261"/>
      <c r="V44" s="1261"/>
      <c r="W44" s="1261"/>
    </row>
    <row r="45" spans="1:23" ht="27" customHeight="1">
      <c r="E45" s="1260" t="s">
        <v>647</v>
      </c>
      <c r="F45" s="1261"/>
      <c r="G45" s="1261"/>
      <c r="H45" s="1261"/>
      <c r="I45" s="1261"/>
      <c r="J45" s="1261"/>
      <c r="K45" s="1261"/>
      <c r="L45" s="1261"/>
      <c r="M45" s="1261"/>
      <c r="N45" s="1261"/>
      <c r="O45" s="1261"/>
      <c r="P45" s="1261"/>
      <c r="Q45" s="1261"/>
      <c r="R45" s="1261"/>
      <c r="S45" s="1261"/>
      <c r="T45" s="1261"/>
      <c r="U45" s="1261"/>
      <c r="V45" s="1261"/>
      <c r="W45" s="1261"/>
    </row>
    <row r="46" spans="1:23" ht="17.100000000000001" customHeight="1">
      <c r="E46" s="1260" t="s">
        <v>648</v>
      </c>
      <c r="F46" s="1261"/>
      <c r="G46" s="1261"/>
      <c r="H46" s="1261"/>
      <c r="I46" s="1261"/>
      <c r="J46" s="1261"/>
      <c r="K46" s="1261"/>
      <c r="L46" s="1261"/>
      <c r="M46" s="1261"/>
      <c r="N46" s="1261"/>
      <c r="O46" s="1261"/>
      <c r="P46" s="1261"/>
      <c r="Q46" s="1261"/>
      <c r="R46" s="1261"/>
      <c r="S46" s="1261"/>
      <c r="T46" s="1261"/>
      <c r="U46" s="1261"/>
      <c r="V46" s="1261"/>
      <c r="W46" s="1261"/>
    </row>
    <row r="47" spans="1:23" ht="15" customHeight="1">
      <c r="E47" s="743"/>
      <c r="F47" s="209"/>
      <c r="G47" s="209"/>
      <c r="H47" s="209"/>
      <c r="I47" s="209"/>
      <c r="J47" s="209"/>
      <c r="K47" s="209"/>
      <c r="L47" s="209"/>
      <c r="M47" s="209"/>
      <c r="N47" s="209"/>
      <c r="O47" s="209"/>
      <c r="P47" s="209"/>
      <c r="Q47" s="209"/>
      <c r="R47" s="209"/>
      <c r="S47" s="209"/>
      <c r="T47" s="209"/>
      <c r="U47" s="209"/>
      <c r="V47" s="209"/>
      <c r="W47" s="209"/>
    </row>
    <row r="48" spans="1:23" ht="15" customHeight="1">
      <c r="E48" s="1263" t="s">
        <v>644</v>
      </c>
      <c r="F48" s="1263"/>
      <c r="G48" s="1263"/>
      <c r="H48" s="1263"/>
      <c r="I48" s="1263"/>
      <c r="J48" s="1263"/>
      <c r="K48" s="1263"/>
      <c r="L48" s="1263"/>
      <c r="M48" s="1263"/>
      <c r="N48" s="1263"/>
      <c r="O48" s="1263"/>
      <c r="P48" s="1263"/>
      <c r="Q48" s="1263"/>
      <c r="R48" s="1263"/>
      <c r="S48" s="1263"/>
      <c r="T48" s="1263"/>
      <c r="U48" s="1263"/>
      <c r="V48" s="1263"/>
      <c r="W48" s="1263"/>
    </row>
    <row r="49" spans="5:23" ht="17.100000000000001" customHeight="1">
      <c r="E49" s="1260" t="s">
        <v>649</v>
      </c>
      <c r="F49" s="1261"/>
      <c r="G49" s="1261"/>
      <c r="H49" s="1261"/>
      <c r="I49" s="1261"/>
      <c r="J49" s="1261"/>
      <c r="K49" s="1261"/>
      <c r="L49" s="1261"/>
      <c r="M49" s="1261"/>
      <c r="N49" s="1261"/>
      <c r="O49" s="1261"/>
      <c r="P49" s="1261"/>
      <c r="Q49" s="1261"/>
      <c r="R49" s="1261"/>
      <c r="S49" s="1261"/>
      <c r="T49" s="1261"/>
      <c r="U49" s="1261"/>
      <c r="V49" s="1261"/>
      <c r="W49" s="1261"/>
    </row>
    <row r="50" spans="5:23" ht="17.100000000000001" customHeight="1">
      <c r="E50" s="1260" t="s">
        <v>650</v>
      </c>
      <c r="F50" s="1261"/>
      <c r="G50" s="1261"/>
      <c r="H50" s="1261"/>
      <c r="I50" s="1261"/>
      <c r="J50" s="1261"/>
      <c r="K50" s="1261"/>
      <c r="L50" s="1261"/>
      <c r="M50" s="1261"/>
      <c r="N50" s="1261"/>
      <c r="O50" s="1261"/>
      <c r="P50" s="1261"/>
      <c r="Q50" s="1261"/>
      <c r="R50" s="1261"/>
      <c r="S50" s="1261"/>
      <c r="T50" s="1261"/>
      <c r="U50" s="1261"/>
      <c r="V50" s="1261"/>
      <c r="W50" s="1261"/>
    </row>
  </sheetData>
  <sheetProtection password="FA9C" sheet="1" objects="1" scenarios="1" formatColumns="0" formatRows="0"/>
  <dataConsolidate leftLabels="1"/>
  <mergeCells count="85">
    <mergeCell ref="E48:W48"/>
    <mergeCell ref="E49:W49"/>
    <mergeCell ref="E50:W50"/>
    <mergeCell ref="E42:W42"/>
    <mergeCell ref="E43:W43"/>
    <mergeCell ref="E44:W44"/>
    <mergeCell ref="E45:W45"/>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 ref="P26:P27"/>
    <mergeCell ref="Q26:Q27"/>
    <mergeCell ref="R26:R27"/>
    <mergeCell ref="S26:S27"/>
    <mergeCell ref="D26:D30"/>
    <mergeCell ref="E26:E30"/>
    <mergeCell ref="F26:F30"/>
    <mergeCell ref="G26:G30"/>
    <mergeCell ref="H26:H29"/>
    <mergeCell ref="I26:I29"/>
    <mergeCell ref="J26:J29"/>
    <mergeCell ref="K26:K29"/>
    <mergeCell ref="L26:L28"/>
    <mergeCell ref="M26:M28"/>
    <mergeCell ref="N26:N28"/>
    <mergeCell ref="O26:O28"/>
    <mergeCell ref="D31:D35"/>
    <mergeCell ref="E31:E35"/>
    <mergeCell ref="F31:F35"/>
    <mergeCell ref="G31:G35"/>
    <mergeCell ref="H31:H34"/>
    <mergeCell ref="I31:I34"/>
    <mergeCell ref="J31:J34"/>
    <mergeCell ref="K31:K34"/>
    <mergeCell ref="L31:L33"/>
    <mergeCell ref="M31:M33"/>
    <mergeCell ref="S31:S32"/>
    <mergeCell ref="N31:N33"/>
    <mergeCell ref="O31:O33"/>
    <mergeCell ref="P31:P32"/>
    <mergeCell ref="Q31:Q32"/>
    <mergeCell ref="R31:R32"/>
  </mergeCells>
  <phoneticPr fontId="9"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S21:S22 O21:O22 K21:K22 G21:G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31"/>
    <dataValidation type="textLength" operator="lessThanOrEqual" allowBlank="1" showInputMessage="1" showErrorMessage="1" errorTitle="Ошибка" error="Допускается ввод не более 900 символов!" sqref="R21:R22 V21:W21 R31:R32 V26:W26 R26:R27 V31:W31 J21">
      <formula1>900</formula1>
    </dataValidation>
    <dataValidation type="list" showInputMessage="1" showErrorMessage="1" errorTitle="Ошибка" error="Выберите значение из списка" sqref="J26">
      <formula1>name_rates_4_filter</formula1>
    </dataValidation>
    <dataValidation type="textLength" operator="lessThanOrEqual" allowBlank="1" showInputMessage="1" showErrorMessage="1" errorTitle="Ошибка" error="Допускается ввод не более 900 символов!" sqref="J3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TSH_REESTR_ORG">
    <tabColor indexed="47"/>
  </sheetPr>
  <dimension ref="A1:J16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1654</v>
      </c>
      <c r="B1" s="5" t="s">
        <v>1671</v>
      </c>
      <c r="C1" s="5" t="s">
        <v>1672</v>
      </c>
      <c r="D1" s="5" t="s">
        <v>1673</v>
      </c>
      <c r="E1" s="5" t="s">
        <v>1674</v>
      </c>
      <c r="F1" s="5" t="s">
        <v>1675</v>
      </c>
      <c r="G1" s="5" t="s">
        <v>1676</v>
      </c>
      <c r="H1" s="5" t="s">
        <v>1677</v>
      </c>
      <c r="I1" s="5" t="s">
        <v>1678</v>
      </c>
    </row>
    <row r="2" spans="1:10">
      <c r="A2" s="5">
        <v>1</v>
      </c>
      <c r="B2" s="5" t="s">
        <v>1679</v>
      </c>
      <c r="C2" s="5" t="s">
        <v>148</v>
      </c>
      <c r="D2" s="5" t="s">
        <v>1680</v>
      </c>
      <c r="E2" s="5" t="s">
        <v>1681</v>
      </c>
      <c r="F2" s="5" t="s">
        <v>1682</v>
      </c>
      <c r="G2" s="5" t="s">
        <v>1683</v>
      </c>
      <c r="J2" s="5" t="s">
        <v>2253</v>
      </c>
    </row>
    <row r="3" spans="1:10">
      <c r="A3" s="5">
        <v>2</v>
      </c>
      <c r="B3" s="5" t="s">
        <v>1679</v>
      </c>
      <c r="C3" s="5" t="s">
        <v>148</v>
      </c>
      <c r="D3" s="5" t="s">
        <v>1684</v>
      </c>
      <c r="E3" s="5" t="s">
        <v>1685</v>
      </c>
      <c r="F3" s="5" t="s">
        <v>1686</v>
      </c>
      <c r="G3" s="5" t="s">
        <v>1687</v>
      </c>
      <c r="J3" s="5" t="s">
        <v>2253</v>
      </c>
    </row>
    <row r="4" spans="1:10">
      <c r="A4" s="5">
        <v>3</v>
      </c>
      <c r="B4" s="5" t="s">
        <v>1679</v>
      </c>
      <c r="C4" s="5" t="s">
        <v>148</v>
      </c>
      <c r="D4" s="5" t="s">
        <v>1688</v>
      </c>
      <c r="E4" s="5" t="s">
        <v>1689</v>
      </c>
      <c r="F4" s="5" t="s">
        <v>1690</v>
      </c>
      <c r="G4" s="5" t="s">
        <v>1691</v>
      </c>
      <c r="J4" s="5" t="s">
        <v>2253</v>
      </c>
    </row>
    <row r="5" spans="1:10">
      <c r="A5" s="5">
        <v>4</v>
      </c>
      <c r="B5" s="5" t="s">
        <v>1679</v>
      </c>
      <c r="C5" s="5" t="s">
        <v>148</v>
      </c>
      <c r="D5" s="5" t="s">
        <v>1692</v>
      </c>
      <c r="E5" s="5" t="s">
        <v>1693</v>
      </c>
      <c r="F5" s="5" t="s">
        <v>1694</v>
      </c>
      <c r="G5" s="5" t="s">
        <v>1695</v>
      </c>
      <c r="J5" s="5" t="s">
        <v>2253</v>
      </c>
    </row>
    <row r="6" spans="1:10">
      <c r="A6" s="5">
        <v>5</v>
      </c>
      <c r="B6" s="5" t="s">
        <v>1679</v>
      </c>
      <c r="C6" s="5" t="s">
        <v>148</v>
      </c>
      <c r="D6" s="5" t="s">
        <v>1696</v>
      </c>
      <c r="E6" s="5" t="s">
        <v>1697</v>
      </c>
      <c r="F6" s="5" t="s">
        <v>1698</v>
      </c>
      <c r="G6" s="5" t="s">
        <v>1699</v>
      </c>
      <c r="H6" s="5" t="s">
        <v>1700</v>
      </c>
      <c r="J6" s="5" t="s">
        <v>2253</v>
      </c>
    </row>
    <row r="7" spans="1:10">
      <c r="A7" s="5">
        <v>6</v>
      </c>
      <c r="B7" s="5" t="s">
        <v>1679</v>
      </c>
      <c r="C7" s="5" t="s">
        <v>148</v>
      </c>
      <c r="D7" s="5" t="s">
        <v>1701</v>
      </c>
      <c r="E7" s="5" t="s">
        <v>1702</v>
      </c>
      <c r="F7" s="5" t="s">
        <v>1703</v>
      </c>
      <c r="G7" s="5" t="s">
        <v>1704</v>
      </c>
      <c r="H7" s="5" t="s">
        <v>1705</v>
      </c>
      <c r="J7" s="5" t="s">
        <v>2253</v>
      </c>
    </row>
    <row r="8" spans="1:10">
      <c r="A8" s="5">
        <v>7</v>
      </c>
      <c r="B8" s="5" t="s">
        <v>1679</v>
      </c>
      <c r="C8" s="5" t="s">
        <v>148</v>
      </c>
      <c r="D8" s="5" t="s">
        <v>1706</v>
      </c>
      <c r="E8" s="5" t="s">
        <v>1707</v>
      </c>
      <c r="F8" s="5" t="s">
        <v>1708</v>
      </c>
      <c r="G8" s="5" t="s">
        <v>1709</v>
      </c>
      <c r="J8" s="5" t="s">
        <v>2253</v>
      </c>
    </row>
    <row r="9" spans="1:10">
      <c r="A9" s="5">
        <v>8</v>
      </c>
      <c r="B9" s="5" t="s">
        <v>1679</v>
      </c>
      <c r="C9" s="5" t="s">
        <v>148</v>
      </c>
      <c r="D9" s="5" t="s">
        <v>1710</v>
      </c>
      <c r="E9" s="5" t="s">
        <v>1711</v>
      </c>
      <c r="F9" s="5" t="s">
        <v>1712</v>
      </c>
      <c r="G9" s="5" t="s">
        <v>1713</v>
      </c>
      <c r="J9" s="5" t="s">
        <v>2253</v>
      </c>
    </row>
    <row r="10" spans="1:10">
      <c r="A10" s="5">
        <v>9</v>
      </c>
      <c r="B10" s="5" t="s">
        <v>1679</v>
      </c>
      <c r="C10" s="5" t="s">
        <v>148</v>
      </c>
      <c r="D10" s="5" t="s">
        <v>1714</v>
      </c>
      <c r="E10" s="5" t="s">
        <v>1715</v>
      </c>
      <c r="F10" s="5" t="s">
        <v>1716</v>
      </c>
      <c r="G10" s="5" t="s">
        <v>1717</v>
      </c>
      <c r="J10" s="5" t="s">
        <v>2253</v>
      </c>
    </row>
    <row r="11" spans="1:10">
      <c r="A11" s="5">
        <v>10</v>
      </c>
      <c r="B11" s="5" t="s">
        <v>1679</v>
      </c>
      <c r="C11" s="5" t="s">
        <v>148</v>
      </c>
      <c r="D11" s="5" t="s">
        <v>1718</v>
      </c>
      <c r="E11" s="5" t="s">
        <v>1719</v>
      </c>
      <c r="F11" s="5" t="s">
        <v>1720</v>
      </c>
      <c r="G11" s="5" t="s">
        <v>1721</v>
      </c>
      <c r="H11" s="5" t="s">
        <v>1722</v>
      </c>
      <c r="J11" s="5" t="s">
        <v>2253</v>
      </c>
    </row>
    <row r="12" spans="1:10">
      <c r="A12" s="5">
        <v>11</v>
      </c>
      <c r="B12" s="5" t="s">
        <v>1679</v>
      </c>
      <c r="C12" s="5" t="s">
        <v>148</v>
      </c>
      <c r="D12" s="5" t="s">
        <v>1723</v>
      </c>
      <c r="E12" s="5" t="s">
        <v>1724</v>
      </c>
      <c r="F12" s="5" t="s">
        <v>1725</v>
      </c>
      <c r="G12" s="5" t="s">
        <v>1726</v>
      </c>
      <c r="J12" s="5" t="s">
        <v>2253</v>
      </c>
    </row>
    <row r="13" spans="1:10">
      <c r="A13" s="5">
        <v>12</v>
      </c>
      <c r="B13" s="5" t="s">
        <v>1679</v>
      </c>
      <c r="C13" s="5" t="s">
        <v>148</v>
      </c>
      <c r="D13" s="5" t="s">
        <v>1727</v>
      </c>
      <c r="E13" s="5" t="s">
        <v>1728</v>
      </c>
      <c r="F13" s="5" t="s">
        <v>1729</v>
      </c>
      <c r="G13" s="5" t="s">
        <v>1730</v>
      </c>
      <c r="J13" s="5" t="s">
        <v>2253</v>
      </c>
    </row>
    <row r="14" spans="1:10">
      <c r="A14" s="5">
        <v>13</v>
      </c>
      <c r="B14" s="5" t="s">
        <v>1679</v>
      </c>
      <c r="C14" s="5" t="s">
        <v>148</v>
      </c>
      <c r="D14" s="5" t="s">
        <v>1731</v>
      </c>
      <c r="E14" s="5" t="s">
        <v>1732</v>
      </c>
      <c r="F14" s="5" t="s">
        <v>1733</v>
      </c>
      <c r="G14" s="5" t="s">
        <v>1734</v>
      </c>
      <c r="J14" s="5" t="s">
        <v>2253</v>
      </c>
    </row>
    <row r="15" spans="1:10">
      <c r="A15" s="5">
        <v>14</v>
      </c>
      <c r="B15" s="5" t="s">
        <v>1679</v>
      </c>
      <c r="C15" s="5" t="s">
        <v>148</v>
      </c>
      <c r="D15" s="5" t="s">
        <v>1735</v>
      </c>
      <c r="E15" s="5" t="s">
        <v>1736</v>
      </c>
      <c r="F15" s="5" t="s">
        <v>1737</v>
      </c>
      <c r="G15" s="5" t="s">
        <v>1738</v>
      </c>
      <c r="H15" s="5" t="s">
        <v>1739</v>
      </c>
      <c r="J15" s="5" t="s">
        <v>2253</v>
      </c>
    </row>
    <row r="16" spans="1:10">
      <c r="A16" s="5">
        <v>15</v>
      </c>
      <c r="B16" s="5" t="s">
        <v>1679</v>
      </c>
      <c r="C16" s="5" t="s">
        <v>148</v>
      </c>
      <c r="D16" s="5" t="s">
        <v>1740</v>
      </c>
      <c r="E16" s="5" t="s">
        <v>1741</v>
      </c>
      <c r="F16" s="5" t="s">
        <v>1737</v>
      </c>
      <c r="G16" s="5" t="s">
        <v>1742</v>
      </c>
      <c r="J16" s="5" t="s">
        <v>2253</v>
      </c>
    </row>
    <row r="17" spans="1:10">
      <c r="A17" s="5">
        <v>16</v>
      </c>
      <c r="B17" s="5" t="s">
        <v>1679</v>
      </c>
      <c r="C17" s="5" t="s">
        <v>148</v>
      </c>
      <c r="D17" s="5" t="s">
        <v>1743</v>
      </c>
      <c r="E17" s="5" t="s">
        <v>1744</v>
      </c>
      <c r="F17" s="5" t="s">
        <v>1745</v>
      </c>
      <c r="G17" s="5" t="s">
        <v>1746</v>
      </c>
      <c r="J17" s="5" t="s">
        <v>2253</v>
      </c>
    </row>
    <row r="18" spans="1:10">
      <c r="A18" s="5">
        <v>17</v>
      </c>
      <c r="B18" s="5" t="s">
        <v>1679</v>
      </c>
      <c r="C18" s="5" t="s">
        <v>148</v>
      </c>
      <c r="D18" s="5" t="s">
        <v>1747</v>
      </c>
      <c r="E18" s="5" t="s">
        <v>1748</v>
      </c>
      <c r="F18" s="5" t="s">
        <v>1749</v>
      </c>
      <c r="G18" s="5" t="s">
        <v>1734</v>
      </c>
      <c r="J18" s="5" t="s">
        <v>2253</v>
      </c>
    </row>
    <row r="19" spans="1:10">
      <c r="A19" s="5">
        <v>18</v>
      </c>
      <c r="B19" s="5" t="s">
        <v>1679</v>
      </c>
      <c r="C19" s="5" t="s">
        <v>148</v>
      </c>
      <c r="D19" s="5" t="s">
        <v>1750</v>
      </c>
      <c r="E19" s="5" t="s">
        <v>1751</v>
      </c>
      <c r="F19" s="5" t="s">
        <v>1752</v>
      </c>
      <c r="G19" s="5" t="s">
        <v>1753</v>
      </c>
      <c r="J19" s="5" t="s">
        <v>2253</v>
      </c>
    </row>
    <row r="20" spans="1:10">
      <c r="A20" s="5">
        <v>19</v>
      </c>
      <c r="B20" s="5" t="s">
        <v>1679</v>
      </c>
      <c r="C20" s="5" t="s">
        <v>148</v>
      </c>
      <c r="D20" s="5" t="s">
        <v>1754</v>
      </c>
      <c r="E20" s="5" t="s">
        <v>1755</v>
      </c>
      <c r="F20" s="5" t="s">
        <v>1756</v>
      </c>
      <c r="G20" s="5" t="s">
        <v>1757</v>
      </c>
      <c r="J20" s="5" t="s">
        <v>2253</v>
      </c>
    </row>
    <row r="21" spans="1:10">
      <c r="A21" s="5">
        <v>20</v>
      </c>
      <c r="B21" s="5" t="s">
        <v>1679</v>
      </c>
      <c r="C21" s="5" t="s">
        <v>148</v>
      </c>
      <c r="D21" s="5" t="s">
        <v>1758</v>
      </c>
      <c r="E21" s="5" t="s">
        <v>1759</v>
      </c>
      <c r="F21" s="5" t="s">
        <v>1760</v>
      </c>
      <c r="G21" s="5" t="s">
        <v>1761</v>
      </c>
      <c r="J21" s="5" t="s">
        <v>2253</v>
      </c>
    </row>
    <row r="22" spans="1:10">
      <c r="A22" s="5">
        <v>21</v>
      </c>
      <c r="B22" s="5" t="s">
        <v>1679</v>
      </c>
      <c r="C22" s="5" t="s">
        <v>148</v>
      </c>
      <c r="D22" s="5" t="s">
        <v>1762</v>
      </c>
      <c r="E22" s="5" t="s">
        <v>1763</v>
      </c>
      <c r="F22" s="5" t="s">
        <v>1764</v>
      </c>
      <c r="G22" s="5" t="s">
        <v>1757</v>
      </c>
      <c r="J22" s="5" t="s">
        <v>2253</v>
      </c>
    </row>
    <row r="23" spans="1:10">
      <c r="A23" s="5">
        <v>22</v>
      </c>
      <c r="B23" s="5" t="s">
        <v>1679</v>
      </c>
      <c r="C23" s="5" t="s">
        <v>148</v>
      </c>
      <c r="D23" s="5" t="s">
        <v>1765</v>
      </c>
      <c r="E23" s="5" t="s">
        <v>1766</v>
      </c>
      <c r="F23" s="5" t="s">
        <v>1767</v>
      </c>
      <c r="G23" s="5" t="s">
        <v>1730</v>
      </c>
      <c r="J23" s="5" t="s">
        <v>2253</v>
      </c>
    </row>
    <row r="24" spans="1:10">
      <c r="A24" s="5">
        <v>23</v>
      </c>
      <c r="B24" s="5" t="s">
        <v>1679</v>
      </c>
      <c r="C24" s="5" t="s">
        <v>148</v>
      </c>
      <c r="D24" s="5" t="s">
        <v>1768</v>
      </c>
      <c r="E24" s="5" t="s">
        <v>1769</v>
      </c>
      <c r="F24" s="5" t="s">
        <v>1770</v>
      </c>
      <c r="G24" s="5" t="s">
        <v>1730</v>
      </c>
      <c r="J24" s="5" t="s">
        <v>2253</v>
      </c>
    </row>
    <row r="25" spans="1:10">
      <c r="A25" s="5">
        <v>24</v>
      </c>
      <c r="B25" s="5" t="s">
        <v>1679</v>
      </c>
      <c r="C25" s="5" t="s">
        <v>148</v>
      </c>
      <c r="D25" s="5" t="s">
        <v>1771</v>
      </c>
      <c r="E25" s="5" t="s">
        <v>1772</v>
      </c>
      <c r="F25" s="5" t="s">
        <v>1773</v>
      </c>
      <c r="G25" s="5" t="s">
        <v>1757</v>
      </c>
      <c r="J25" s="5" t="s">
        <v>2253</v>
      </c>
    </row>
    <row r="26" spans="1:10">
      <c r="A26" s="5">
        <v>25</v>
      </c>
      <c r="B26" s="5" t="s">
        <v>1679</v>
      </c>
      <c r="C26" s="5" t="s">
        <v>148</v>
      </c>
      <c r="D26" s="5" t="s">
        <v>1774</v>
      </c>
      <c r="E26" s="5" t="s">
        <v>1775</v>
      </c>
      <c r="F26" s="5" t="s">
        <v>1776</v>
      </c>
      <c r="G26" s="5" t="s">
        <v>1757</v>
      </c>
      <c r="J26" s="5" t="s">
        <v>2253</v>
      </c>
    </row>
    <row r="27" spans="1:10">
      <c r="A27" s="5">
        <v>26</v>
      </c>
      <c r="B27" s="5" t="s">
        <v>1679</v>
      </c>
      <c r="C27" s="5" t="s">
        <v>148</v>
      </c>
      <c r="D27" s="5" t="s">
        <v>1777</v>
      </c>
      <c r="E27" s="5" t="s">
        <v>1778</v>
      </c>
      <c r="F27" s="5" t="s">
        <v>1779</v>
      </c>
      <c r="G27" s="5" t="s">
        <v>1780</v>
      </c>
      <c r="J27" s="5" t="s">
        <v>2253</v>
      </c>
    </row>
    <row r="28" spans="1:10">
      <c r="A28" s="5">
        <v>27</v>
      </c>
      <c r="B28" s="5" t="s">
        <v>1679</v>
      </c>
      <c r="C28" s="5" t="s">
        <v>148</v>
      </c>
      <c r="D28" s="5" t="s">
        <v>1781</v>
      </c>
      <c r="E28" s="5" t="s">
        <v>1782</v>
      </c>
      <c r="F28" s="5" t="s">
        <v>1783</v>
      </c>
      <c r="G28" s="5" t="s">
        <v>1687</v>
      </c>
      <c r="J28" s="5" t="s">
        <v>2253</v>
      </c>
    </row>
    <row r="29" spans="1:10">
      <c r="A29" s="5">
        <v>28</v>
      </c>
      <c r="B29" s="5" t="s">
        <v>1679</v>
      </c>
      <c r="C29" s="5" t="s">
        <v>148</v>
      </c>
      <c r="D29" s="5" t="s">
        <v>1784</v>
      </c>
      <c r="E29" s="5" t="s">
        <v>1785</v>
      </c>
      <c r="F29" s="5" t="s">
        <v>1786</v>
      </c>
      <c r="G29" s="5" t="s">
        <v>1787</v>
      </c>
      <c r="J29" s="5" t="s">
        <v>2253</v>
      </c>
    </row>
    <row r="30" spans="1:10">
      <c r="A30" s="5">
        <v>29</v>
      </c>
      <c r="B30" s="5" t="s">
        <v>1679</v>
      </c>
      <c r="C30" s="5" t="s">
        <v>148</v>
      </c>
      <c r="D30" s="5" t="s">
        <v>1788</v>
      </c>
      <c r="E30" s="5" t="s">
        <v>1789</v>
      </c>
      <c r="F30" s="5" t="s">
        <v>1790</v>
      </c>
      <c r="G30" s="5" t="s">
        <v>1791</v>
      </c>
      <c r="H30" s="5" t="s">
        <v>1792</v>
      </c>
      <c r="J30" s="5" t="s">
        <v>2253</v>
      </c>
    </row>
    <row r="31" spans="1:10">
      <c r="A31" s="5">
        <v>30</v>
      </c>
      <c r="B31" s="5" t="s">
        <v>1679</v>
      </c>
      <c r="C31" s="5" t="s">
        <v>148</v>
      </c>
      <c r="D31" s="5" t="s">
        <v>1793</v>
      </c>
      <c r="E31" s="5" t="s">
        <v>1794</v>
      </c>
      <c r="F31" s="5" t="s">
        <v>1795</v>
      </c>
      <c r="G31" s="5" t="s">
        <v>1796</v>
      </c>
      <c r="J31" s="5" t="s">
        <v>2253</v>
      </c>
    </row>
    <row r="32" spans="1:10">
      <c r="A32" s="5">
        <v>31</v>
      </c>
      <c r="B32" s="5" t="s">
        <v>1679</v>
      </c>
      <c r="C32" s="5" t="s">
        <v>148</v>
      </c>
      <c r="D32" s="5" t="s">
        <v>1797</v>
      </c>
      <c r="E32" s="5" t="s">
        <v>1798</v>
      </c>
      <c r="F32" s="5" t="s">
        <v>1799</v>
      </c>
      <c r="G32" s="5" t="s">
        <v>1800</v>
      </c>
      <c r="J32" s="5" t="s">
        <v>2253</v>
      </c>
    </row>
    <row r="33" spans="1:10">
      <c r="A33" s="5">
        <v>32</v>
      </c>
      <c r="B33" s="5" t="s">
        <v>1679</v>
      </c>
      <c r="C33" s="5" t="s">
        <v>148</v>
      </c>
      <c r="D33" s="5" t="s">
        <v>1801</v>
      </c>
      <c r="E33" s="5" t="s">
        <v>1802</v>
      </c>
      <c r="F33" s="5" t="s">
        <v>1803</v>
      </c>
      <c r="G33" s="5" t="s">
        <v>1804</v>
      </c>
      <c r="J33" s="5" t="s">
        <v>2253</v>
      </c>
    </row>
    <row r="34" spans="1:10">
      <c r="A34" s="5">
        <v>33</v>
      </c>
      <c r="B34" s="5" t="s">
        <v>1679</v>
      </c>
      <c r="C34" s="5" t="s">
        <v>148</v>
      </c>
      <c r="D34" s="5" t="s">
        <v>1805</v>
      </c>
      <c r="E34" s="5" t="s">
        <v>1806</v>
      </c>
      <c r="F34" s="5" t="s">
        <v>1807</v>
      </c>
      <c r="G34" s="5" t="s">
        <v>1808</v>
      </c>
      <c r="J34" s="5" t="s">
        <v>2253</v>
      </c>
    </row>
    <row r="35" spans="1:10">
      <c r="A35" s="5">
        <v>34</v>
      </c>
      <c r="B35" s="5" t="s">
        <v>1679</v>
      </c>
      <c r="C35" s="5" t="s">
        <v>148</v>
      </c>
      <c r="D35" s="5" t="s">
        <v>1809</v>
      </c>
      <c r="E35" s="5" t="s">
        <v>1810</v>
      </c>
      <c r="F35" s="5" t="s">
        <v>1811</v>
      </c>
      <c r="G35" s="5" t="s">
        <v>1734</v>
      </c>
      <c r="H35" s="5" t="s">
        <v>1812</v>
      </c>
      <c r="J35" s="5" t="s">
        <v>2253</v>
      </c>
    </row>
    <row r="36" spans="1:10">
      <c r="A36" s="5">
        <v>35</v>
      </c>
      <c r="B36" s="5" t="s">
        <v>1679</v>
      </c>
      <c r="C36" s="5" t="s">
        <v>148</v>
      </c>
      <c r="D36" s="5" t="s">
        <v>1813</v>
      </c>
      <c r="E36" s="5" t="s">
        <v>1814</v>
      </c>
      <c r="F36" s="5" t="s">
        <v>1815</v>
      </c>
      <c r="G36" s="5" t="s">
        <v>1734</v>
      </c>
      <c r="J36" s="5" t="s">
        <v>2253</v>
      </c>
    </row>
    <row r="37" spans="1:10">
      <c r="A37" s="5">
        <v>36</v>
      </c>
      <c r="B37" s="5" t="s">
        <v>1679</v>
      </c>
      <c r="C37" s="5" t="s">
        <v>148</v>
      </c>
      <c r="D37" s="5" t="s">
        <v>1816</v>
      </c>
      <c r="E37" s="5" t="s">
        <v>1817</v>
      </c>
      <c r="F37" s="5" t="s">
        <v>1818</v>
      </c>
      <c r="G37" s="5" t="s">
        <v>1819</v>
      </c>
      <c r="J37" s="5" t="s">
        <v>2253</v>
      </c>
    </row>
    <row r="38" spans="1:10">
      <c r="A38" s="5">
        <v>37</v>
      </c>
      <c r="B38" s="5" t="s">
        <v>1679</v>
      </c>
      <c r="C38" s="5" t="s">
        <v>148</v>
      </c>
      <c r="D38" s="5" t="s">
        <v>1820</v>
      </c>
      <c r="E38" s="5" t="s">
        <v>1821</v>
      </c>
      <c r="F38" s="5" t="s">
        <v>1822</v>
      </c>
      <c r="G38" s="5" t="s">
        <v>1804</v>
      </c>
      <c r="J38" s="5" t="s">
        <v>2253</v>
      </c>
    </row>
    <row r="39" spans="1:10">
      <c r="A39" s="5">
        <v>38</v>
      </c>
      <c r="B39" s="5" t="s">
        <v>1679</v>
      </c>
      <c r="C39" s="5" t="s">
        <v>148</v>
      </c>
      <c r="D39" s="5" t="s">
        <v>1823</v>
      </c>
      <c r="E39" s="5" t="s">
        <v>1824</v>
      </c>
      <c r="F39" s="5" t="s">
        <v>1825</v>
      </c>
      <c r="G39" s="5" t="s">
        <v>1826</v>
      </c>
      <c r="J39" s="5" t="s">
        <v>2253</v>
      </c>
    </row>
    <row r="40" spans="1:10">
      <c r="A40" s="5">
        <v>39</v>
      </c>
      <c r="B40" s="5" t="s">
        <v>1679</v>
      </c>
      <c r="C40" s="5" t="s">
        <v>148</v>
      </c>
      <c r="D40" s="5" t="s">
        <v>1827</v>
      </c>
      <c r="E40" s="5" t="s">
        <v>1828</v>
      </c>
      <c r="F40" s="5" t="s">
        <v>1829</v>
      </c>
      <c r="G40" s="5" t="s">
        <v>1830</v>
      </c>
      <c r="H40" s="5" t="s">
        <v>1831</v>
      </c>
      <c r="J40" s="5" t="s">
        <v>2253</v>
      </c>
    </row>
    <row r="41" spans="1:10">
      <c r="A41" s="5">
        <v>40</v>
      </c>
      <c r="B41" s="5" t="s">
        <v>1679</v>
      </c>
      <c r="C41" s="5" t="s">
        <v>148</v>
      </c>
      <c r="D41" s="5" t="s">
        <v>1832</v>
      </c>
      <c r="E41" s="5" t="s">
        <v>1833</v>
      </c>
      <c r="F41" s="5" t="s">
        <v>1834</v>
      </c>
      <c r="G41" s="5" t="s">
        <v>1835</v>
      </c>
      <c r="J41" s="5" t="s">
        <v>2253</v>
      </c>
    </row>
    <row r="42" spans="1:10">
      <c r="A42" s="5">
        <v>41</v>
      </c>
      <c r="B42" s="5" t="s">
        <v>1679</v>
      </c>
      <c r="C42" s="5" t="s">
        <v>148</v>
      </c>
      <c r="D42" s="5" t="s">
        <v>1836</v>
      </c>
      <c r="E42" s="5" t="s">
        <v>1837</v>
      </c>
      <c r="F42" s="5" t="s">
        <v>1838</v>
      </c>
      <c r="G42" s="5" t="s">
        <v>1826</v>
      </c>
      <c r="H42" s="5" t="s">
        <v>1839</v>
      </c>
      <c r="J42" s="5" t="s">
        <v>2253</v>
      </c>
    </row>
    <row r="43" spans="1:10">
      <c r="A43" s="5">
        <v>42</v>
      </c>
      <c r="B43" s="5" t="s">
        <v>1679</v>
      </c>
      <c r="C43" s="5" t="s">
        <v>148</v>
      </c>
      <c r="D43" s="5" t="s">
        <v>1840</v>
      </c>
      <c r="E43" s="5" t="s">
        <v>1841</v>
      </c>
      <c r="F43" s="5" t="s">
        <v>1842</v>
      </c>
      <c r="G43" s="5" t="s">
        <v>1753</v>
      </c>
      <c r="J43" s="5" t="s">
        <v>2253</v>
      </c>
    </row>
    <row r="44" spans="1:10">
      <c r="A44" s="5">
        <v>43</v>
      </c>
      <c r="B44" s="5" t="s">
        <v>1679</v>
      </c>
      <c r="C44" s="5" t="s">
        <v>148</v>
      </c>
      <c r="D44" s="5" t="s">
        <v>1843</v>
      </c>
      <c r="E44" s="5" t="s">
        <v>1844</v>
      </c>
      <c r="F44" s="5" t="s">
        <v>1845</v>
      </c>
      <c r="G44" s="5" t="s">
        <v>1734</v>
      </c>
      <c r="J44" s="5" t="s">
        <v>2253</v>
      </c>
    </row>
    <row r="45" spans="1:10">
      <c r="A45" s="5">
        <v>44</v>
      </c>
      <c r="B45" s="5" t="s">
        <v>1679</v>
      </c>
      <c r="C45" s="5" t="s">
        <v>148</v>
      </c>
      <c r="D45" s="5" t="s">
        <v>1846</v>
      </c>
      <c r="E45" s="5" t="s">
        <v>1847</v>
      </c>
      <c r="F45" s="5" t="s">
        <v>1848</v>
      </c>
      <c r="G45" s="5" t="s">
        <v>1849</v>
      </c>
      <c r="J45" s="5" t="s">
        <v>2253</v>
      </c>
    </row>
    <row r="46" spans="1:10">
      <c r="A46" s="5">
        <v>45</v>
      </c>
      <c r="B46" s="5" t="s">
        <v>1679</v>
      </c>
      <c r="C46" s="5" t="s">
        <v>148</v>
      </c>
      <c r="D46" s="5" t="s">
        <v>1850</v>
      </c>
      <c r="E46" s="5" t="s">
        <v>1851</v>
      </c>
      <c r="F46" s="5" t="s">
        <v>1852</v>
      </c>
      <c r="G46" s="5" t="s">
        <v>1804</v>
      </c>
      <c r="H46" s="5" t="s">
        <v>1853</v>
      </c>
      <c r="J46" s="5" t="s">
        <v>2253</v>
      </c>
    </row>
    <row r="47" spans="1:10">
      <c r="A47" s="5">
        <v>46</v>
      </c>
      <c r="B47" s="5" t="s">
        <v>1679</v>
      </c>
      <c r="C47" s="5" t="s">
        <v>148</v>
      </c>
      <c r="D47" s="5" t="s">
        <v>1854</v>
      </c>
      <c r="E47" s="5" t="s">
        <v>1855</v>
      </c>
      <c r="F47" s="5" t="s">
        <v>1856</v>
      </c>
      <c r="G47" s="5" t="s">
        <v>1734</v>
      </c>
      <c r="J47" s="5" t="s">
        <v>2253</v>
      </c>
    </row>
    <row r="48" spans="1:10">
      <c r="A48" s="5">
        <v>47</v>
      </c>
      <c r="B48" s="5" t="s">
        <v>1679</v>
      </c>
      <c r="C48" s="5" t="s">
        <v>148</v>
      </c>
      <c r="D48" s="5" t="s">
        <v>1857</v>
      </c>
      <c r="E48" s="5" t="s">
        <v>1858</v>
      </c>
      <c r="F48" s="5" t="s">
        <v>1859</v>
      </c>
      <c r="G48" s="5" t="s">
        <v>1860</v>
      </c>
      <c r="J48" s="5" t="s">
        <v>2253</v>
      </c>
    </row>
    <row r="49" spans="1:10">
      <c r="A49" s="5">
        <v>48</v>
      </c>
      <c r="B49" s="5" t="s">
        <v>1679</v>
      </c>
      <c r="C49" s="5" t="s">
        <v>148</v>
      </c>
      <c r="D49" s="5" t="s">
        <v>1861</v>
      </c>
      <c r="E49" s="5" t="s">
        <v>1862</v>
      </c>
      <c r="F49" s="5" t="s">
        <v>1863</v>
      </c>
      <c r="G49" s="5" t="s">
        <v>1864</v>
      </c>
      <c r="J49" s="5" t="s">
        <v>2253</v>
      </c>
    </row>
    <row r="50" spans="1:10">
      <c r="A50" s="5">
        <v>49</v>
      </c>
      <c r="B50" s="5" t="s">
        <v>1679</v>
      </c>
      <c r="C50" s="5" t="s">
        <v>148</v>
      </c>
      <c r="D50" s="5" t="s">
        <v>1865</v>
      </c>
      <c r="E50" s="5" t="s">
        <v>1866</v>
      </c>
      <c r="F50" s="5" t="s">
        <v>1867</v>
      </c>
      <c r="G50" s="5" t="s">
        <v>1734</v>
      </c>
      <c r="J50" s="5" t="s">
        <v>2253</v>
      </c>
    </row>
    <row r="51" spans="1:10">
      <c r="A51" s="5">
        <v>50</v>
      </c>
      <c r="B51" s="5" t="s">
        <v>1679</v>
      </c>
      <c r="C51" s="5" t="s">
        <v>148</v>
      </c>
      <c r="D51" s="5" t="s">
        <v>1868</v>
      </c>
      <c r="E51" s="5" t="s">
        <v>1869</v>
      </c>
      <c r="F51" s="5" t="s">
        <v>1870</v>
      </c>
      <c r="G51" s="5" t="s">
        <v>1734</v>
      </c>
      <c r="J51" s="5" t="s">
        <v>2253</v>
      </c>
    </row>
    <row r="52" spans="1:10">
      <c r="A52" s="5">
        <v>51</v>
      </c>
      <c r="B52" s="5" t="s">
        <v>1679</v>
      </c>
      <c r="C52" s="5" t="s">
        <v>148</v>
      </c>
      <c r="D52" s="5" t="s">
        <v>1871</v>
      </c>
      <c r="E52" s="5" t="s">
        <v>1872</v>
      </c>
      <c r="F52" s="5" t="s">
        <v>1873</v>
      </c>
      <c r="G52" s="5" t="s">
        <v>1874</v>
      </c>
      <c r="J52" s="5" t="s">
        <v>2253</v>
      </c>
    </row>
    <row r="53" spans="1:10">
      <c r="A53" s="5">
        <v>52</v>
      </c>
      <c r="B53" s="5" t="s">
        <v>1679</v>
      </c>
      <c r="C53" s="5" t="s">
        <v>148</v>
      </c>
      <c r="D53" s="5" t="s">
        <v>1875</v>
      </c>
      <c r="E53" s="5" t="s">
        <v>1876</v>
      </c>
      <c r="F53" s="5" t="s">
        <v>1877</v>
      </c>
      <c r="G53" s="5" t="s">
        <v>1878</v>
      </c>
      <c r="J53" s="5" t="s">
        <v>2253</v>
      </c>
    </row>
    <row r="54" spans="1:10">
      <c r="A54" s="5">
        <v>53</v>
      </c>
      <c r="B54" s="5" t="s">
        <v>1679</v>
      </c>
      <c r="C54" s="5" t="s">
        <v>148</v>
      </c>
      <c r="D54" s="5" t="s">
        <v>1879</v>
      </c>
      <c r="E54" s="5" t="s">
        <v>1880</v>
      </c>
      <c r="F54" s="5" t="s">
        <v>1881</v>
      </c>
      <c r="G54" s="5" t="s">
        <v>1882</v>
      </c>
      <c r="J54" s="5" t="s">
        <v>2253</v>
      </c>
    </row>
    <row r="55" spans="1:10">
      <c r="A55" s="5">
        <v>54</v>
      </c>
      <c r="B55" s="5" t="s">
        <v>1679</v>
      </c>
      <c r="C55" s="5" t="s">
        <v>148</v>
      </c>
      <c r="D55" s="5" t="s">
        <v>1883</v>
      </c>
      <c r="E55" s="5" t="s">
        <v>1884</v>
      </c>
      <c r="F55" s="5" t="s">
        <v>1885</v>
      </c>
      <c r="G55" s="5" t="s">
        <v>1886</v>
      </c>
      <c r="J55" s="5" t="s">
        <v>2253</v>
      </c>
    </row>
    <row r="56" spans="1:10">
      <c r="A56" s="5">
        <v>55</v>
      </c>
      <c r="B56" s="5" t="s">
        <v>1679</v>
      </c>
      <c r="C56" s="5" t="s">
        <v>148</v>
      </c>
      <c r="D56" s="5" t="s">
        <v>1887</v>
      </c>
      <c r="E56" s="5" t="s">
        <v>1888</v>
      </c>
      <c r="F56" s="5" t="s">
        <v>1889</v>
      </c>
      <c r="G56" s="5" t="s">
        <v>1791</v>
      </c>
      <c r="J56" s="5" t="s">
        <v>2253</v>
      </c>
    </row>
    <row r="57" spans="1:10">
      <c r="A57" s="5">
        <v>56</v>
      </c>
      <c r="B57" s="5" t="s">
        <v>1679</v>
      </c>
      <c r="C57" s="5" t="s">
        <v>148</v>
      </c>
      <c r="D57" s="5" t="s">
        <v>1890</v>
      </c>
      <c r="E57" s="5" t="s">
        <v>1891</v>
      </c>
      <c r="F57" s="5" t="s">
        <v>1892</v>
      </c>
      <c r="G57" s="5" t="s">
        <v>1893</v>
      </c>
      <c r="J57" s="5" t="s">
        <v>2253</v>
      </c>
    </row>
    <row r="58" spans="1:10">
      <c r="A58" s="5">
        <v>57</v>
      </c>
      <c r="B58" s="5" t="s">
        <v>1679</v>
      </c>
      <c r="C58" s="5" t="s">
        <v>148</v>
      </c>
      <c r="D58" s="5" t="s">
        <v>1894</v>
      </c>
      <c r="E58" s="5" t="s">
        <v>1895</v>
      </c>
      <c r="F58" s="5" t="s">
        <v>1896</v>
      </c>
      <c r="G58" s="5" t="s">
        <v>1897</v>
      </c>
      <c r="J58" s="5" t="s">
        <v>2253</v>
      </c>
    </row>
    <row r="59" spans="1:10">
      <c r="A59" s="5">
        <v>58</v>
      </c>
      <c r="B59" s="5" t="s">
        <v>1679</v>
      </c>
      <c r="C59" s="5" t="s">
        <v>148</v>
      </c>
      <c r="D59" s="5" t="s">
        <v>1898</v>
      </c>
      <c r="E59" s="5" t="s">
        <v>1899</v>
      </c>
      <c r="F59" s="5" t="s">
        <v>1900</v>
      </c>
      <c r="G59" s="5" t="s">
        <v>1901</v>
      </c>
      <c r="J59" s="5" t="s">
        <v>2253</v>
      </c>
    </row>
    <row r="60" spans="1:10">
      <c r="A60" s="5">
        <v>59</v>
      </c>
      <c r="B60" s="5" t="s">
        <v>1679</v>
      </c>
      <c r="C60" s="5" t="s">
        <v>148</v>
      </c>
      <c r="D60" s="5" t="s">
        <v>1902</v>
      </c>
      <c r="E60" s="5" t="s">
        <v>1903</v>
      </c>
      <c r="F60" s="5" t="s">
        <v>1904</v>
      </c>
      <c r="G60" s="5" t="s">
        <v>1905</v>
      </c>
      <c r="J60" s="5" t="s">
        <v>2253</v>
      </c>
    </row>
    <row r="61" spans="1:10">
      <c r="A61" s="5">
        <v>60</v>
      </c>
      <c r="B61" s="5" t="s">
        <v>1679</v>
      </c>
      <c r="C61" s="5" t="s">
        <v>148</v>
      </c>
      <c r="D61" s="5" t="s">
        <v>1906</v>
      </c>
      <c r="E61" s="5" t="s">
        <v>1907</v>
      </c>
      <c r="F61" s="5" t="s">
        <v>1908</v>
      </c>
      <c r="G61" s="5" t="s">
        <v>1687</v>
      </c>
      <c r="J61" s="5" t="s">
        <v>2253</v>
      </c>
    </row>
    <row r="62" spans="1:10">
      <c r="A62" s="5">
        <v>61</v>
      </c>
      <c r="B62" s="5" t="s">
        <v>1679</v>
      </c>
      <c r="C62" s="5" t="s">
        <v>148</v>
      </c>
      <c r="D62" s="5" t="s">
        <v>1909</v>
      </c>
      <c r="E62" s="5" t="s">
        <v>1910</v>
      </c>
      <c r="F62" s="5" t="s">
        <v>1911</v>
      </c>
      <c r="G62" s="5" t="s">
        <v>1912</v>
      </c>
      <c r="J62" s="5" t="s">
        <v>2253</v>
      </c>
    </row>
    <row r="63" spans="1:10">
      <c r="A63" s="5">
        <v>62</v>
      </c>
      <c r="B63" s="5" t="s">
        <v>1679</v>
      </c>
      <c r="C63" s="5" t="s">
        <v>148</v>
      </c>
      <c r="D63" s="5" t="s">
        <v>1913</v>
      </c>
      <c r="E63" s="5" t="s">
        <v>1914</v>
      </c>
      <c r="F63" s="5" t="s">
        <v>1915</v>
      </c>
      <c r="G63" s="5" t="s">
        <v>1721</v>
      </c>
      <c r="J63" s="5" t="s">
        <v>2253</v>
      </c>
    </row>
    <row r="64" spans="1:10">
      <c r="A64" s="5">
        <v>63</v>
      </c>
      <c r="B64" s="5" t="s">
        <v>1679</v>
      </c>
      <c r="C64" s="5" t="s">
        <v>148</v>
      </c>
      <c r="D64" s="5" t="s">
        <v>1916</v>
      </c>
      <c r="E64" s="5" t="s">
        <v>1917</v>
      </c>
      <c r="F64" s="5" t="s">
        <v>1918</v>
      </c>
      <c r="G64" s="5" t="s">
        <v>1753</v>
      </c>
      <c r="J64" s="5" t="s">
        <v>2253</v>
      </c>
    </row>
    <row r="65" spans="1:10">
      <c r="A65" s="5">
        <v>64</v>
      </c>
      <c r="B65" s="5" t="s">
        <v>1679</v>
      </c>
      <c r="C65" s="5" t="s">
        <v>148</v>
      </c>
      <c r="D65" s="5" t="s">
        <v>1919</v>
      </c>
      <c r="E65" s="5" t="s">
        <v>1920</v>
      </c>
      <c r="F65" s="5" t="s">
        <v>1921</v>
      </c>
      <c r="G65" s="5" t="s">
        <v>1886</v>
      </c>
      <c r="J65" s="5" t="s">
        <v>2253</v>
      </c>
    </row>
    <row r="66" spans="1:10">
      <c r="A66" s="5">
        <v>65</v>
      </c>
      <c r="B66" s="5" t="s">
        <v>1679</v>
      </c>
      <c r="C66" s="5" t="s">
        <v>148</v>
      </c>
      <c r="D66" s="5" t="s">
        <v>1922</v>
      </c>
      <c r="E66" s="5" t="s">
        <v>1923</v>
      </c>
      <c r="F66" s="5" t="s">
        <v>1924</v>
      </c>
      <c r="G66" s="5" t="s">
        <v>1925</v>
      </c>
      <c r="J66" s="5" t="s">
        <v>2253</v>
      </c>
    </row>
    <row r="67" spans="1:10">
      <c r="A67" s="5">
        <v>66</v>
      </c>
      <c r="B67" s="5" t="s">
        <v>1679</v>
      </c>
      <c r="C67" s="5" t="s">
        <v>148</v>
      </c>
      <c r="D67" s="5" t="s">
        <v>1926</v>
      </c>
      <c r="E67" s="5" t="s">
        <v>1927</v>
      </c>
      <c r="F67" s="5" t="s">
        <v>1928</v>
      </c>
      <c r="G67" s="5" t="s">
        <v>1929</v>
      </c>
      <c r="J67" s="5" t="s">
        <v>2253</v>
      </c>
    </row>
    <row r="68" spans="1:10">
      <c r="A68" s="5">
        <v>67</v>
      </c>
      <c r="B68" s="5" t="s">
        <v>1679</v>
      </c>
      <c r="C68" s="5" t="s">
        <v>148</v>
      </c>
      <c r="D68" s="5" t="s">
        <v>1930</v>
      </c>
      <c r="E68" s="5" t="s">
        <v>1931</v>
      </c>
      <c r="F68" s="5" t="s">
        <v>1932</v>
      </c>
      <c r="G68" s="5" t="s">
        <v>1933</v>
      </c>
      <c r="J68" s="5" t="s">
        <v>2253</v>
      </c>
    </row>
    <row r="69" spans="1:10">
      <c r="A69" s="5">
        <v>68</v>
      </c>
      <c r="B69" s="5" t="s">
        <v>1679</v>
      </c>
      <c r="C69" s="5" t="s">
        <v>148</v>
      </c>
      <c r="D69" s="5" t="s">
        <v>1934</v>
      </c>
      <c r="E69" s="5" t="s">
        <v>1935</v>
      </c>
      <c r="F69" s="5" t="s">
        <v>1936</v>
      </c>
      <c r="G69" s="5" t="s">
        <v>1937</v>
      </c>
      <c r="J69" s="5" t="s">
        <v>2253</v>
      </c>
    </row>
    <row r="70" spans="1:10">
      <c r="A70" s="5">
        <v>69</v>
      </c>
      <c r="B70" s="5" t="s">
        <v>1679</v>
      </c>
      <c r="C70" s="5" t="s">
        <v>148</v>
      </c>
      <c r="D70" s="5" t="s">
        <v>1938</v>
      </c>
      <c r="E70" s="5" t="s">
        <v>1939</v>
      </c>
      <c r="F70" s="5" t="s">
        <v>1940</v>
      </c>
      <c r="G70" s="5" t="s">
        <v>1941</v>
      </c>
      <c r="J70" s="5" t="s">
        <v>2253</v>
      </c>
    </row>
    <row r="71" spans="1:10">
      <c r="A71" s="5">
        <v>70</v>
      </c>
      <c r="B71" s="5" t="s">
        <v>1679</v>
      </c>
      <c r="C71" s="5" t="s">
        <v>148</v>
      </c>
      <c r="D71" s="5" t="s">
        <v>1942</v>
      </c>
      <c r="E71" s="5" t="s">
        <v>1943</v>
      </c>
      <c r="F71" s="5" t="s">
        <v>1944</v>
      </c>
      <c r="G71" s="5" t="s">
        <v>1945</v>
      </c>
      <c r="J71" s="5" t="s">
        <v>2253</v>
      </c>
    </row>
    <row r="72" spans="1:10">
      <c r="A72" s="5">
        <v>71</v>
      </c>
      <c r="B72" s="5" t="s">
        <v>1679</v>
      </c>
      <c r="C72" s="5" t="s">
        <v>148</v>
      </c>
      <c r="D72" s="5" t="s">
        <v>1946</v>
      </c>
      <c r="E72" s="5" t="s">
        <v>1947</v>
      </c>
      <c r="F72" s="5" t="s">
        <v>1948</v>
      </c>
      <c r="G72" s="5" t="s">
        <v>1753</v>
      </c>
      <c r="J72" s="5" t="s">
        <v>2253</v>
      </c>
    </row>
    <row r="73" spans="1:10">
      <c r="A73" s="5">
        <v>72</v>
      </c>
      <c r="B73" s="5" t="s">
        <v>1679</v>
      </c>
      <c r="C73" s="5" t="s">
        <v>148</v>
      </c>
      <c r="D73" s="5" t="s">
        <v>1949</v>
      </c>
      <c r="E73" s="5" t="s">
        <v>1950</v>
      </c>
      <c r="F73" s="5" t="s">
        <v>1951</v>
      </c>
      <c r="G73" s="5" t="s">
        <v>1683</v>
      </c>
      <c r="J73" s="5" t="s">
        <v>2253</v>
      </c>
    </row>
    <row r="74" spans="1:10">
      <c r="A74" s="5">
        <v>73</v>
      </c>
      <c r="B74" s="5" t="s">
        <v>1679</v>
      </c>
      <c r="C74" s="5" t="s">
        <v>148</v>
      </c>
      <c r="D74" s="5" t="s">
        <v>1952</v>
      </c>
      <c r="E74" s="5" t="s">
        <v>1953</v>
      </c>
      <c r="F74" s="5" t="s">
        <v>1954</v>
      </c>
      <c r="G74" s="5" t="s">
        <v>1864</v>
      </c>
      <c r="J74" s="5" t="s">
        <v>2253</v>
      </c>
    </row>
    <row r="75" spans="1:10">
      <c r="A75" s="5">
        <v>74</v>
      </c>
      <c r="B75" s="5" t="s">
        <v>1679</v>
      </c>
      <c r="C75" s="5" t="s">
        <v>148</v>
      </c>
      <c r="D75" s="5" t="s">
        <v>1955</v>
      </c>
      <c r="E75" s="5" t="s">
        <v>1956</v>
      </c>
      <c r="F75" s="5" t="s">
        <v>1957</v>
      </c>
      <c r="G75" s="5" t="s">
        <v>1734</v>
      </c>
      <c r="J75" s="5" t="s">
        <v>2253</v>
      </c>
    </row>
    <row r="76" spans="1:10">
      <c r="A76" s="5">
        <v>75</v>
      </c>
      <c r="B76" s="5" t="s">
        <v>1679</v>
      </c>
      <c r="C76" s="5" t="s">
        <v>148</v>
      </c>
      <c r="D76" s="5" t="s">
        <v>1958</v>
      </c>
      <c r="E76" s="5" t="s">
        <v>1959</v>
      </c>
      <c r="F76" s="5" t="s">
        <v>1960</v>
      </c>
      <c r="G76" s="5" t="s">
        <v>1730</v>
      </c>
      <c r="J76" s="5" t="s">
        <v>2253</v>
      </c>
    </row>
    <row r="77" spans="1:10">
      <c r="A77" s="5">
        <v>76</v>
      </c>
      <c r="B77" s="5" t="s">
        <v>1679</v>
      </c>
      <c r="C77" s="5" t="s">
        <v>148</v>
      </c>
      <c r="D77" s="5" t="s">
        <v>1961</v>
      </c>
      <c r="E77" s="5" t="s">
        <v>1962</v>
      </c>
      <c r="F77" s="5" t="s">
        <v>1963</v>
      </c>
      <c r="G77" s="5" t="s">
        <v>1964</v>
      </c>
      <c r="H77" s="5" t="s">
        <v>1965</v>
      </c>
      <c r="J77" s="5" t="s">
        <v>2253</v>
      </c>
    </row>
    <row r="78" spans="1:10">
      <c r="A78" s="5">
        <v>77</v>
      </c>
      <c r="B78" s="5" t="s">
        <v>1679</v>
      </c>
      <c r="C78" s="5" t="s">
        <v>148</v>
      </c>
      <c r="D78" s="5" t="s">
        <v>1966</v>
      </c>
      <c r="E78" s="5" t="s">
        <v>1967</v>
      </c>
      <c r="F78" s="5" t="s">
        <v>1968</v>
      </c>
      <c r="G78" s="5" t="s">
        <v>1969</v>
      </c>
      <c r="J78" s="5" t="s">
        <v>2253</v>
      </c>
    </row>
    <row r="79" spans="1:10">
      <c r="A79" s="5">
        <v>78</v>
      </c>
      <c r="B79" s="5" t="s">
        <v>1679</v>
      </c>
      <c r="C79" s="5" t="s">
        <v>148</v>
      </c>
      <c r="D79" s="5" t="s">
        <v>1970</v>
      </c>
      <c r="E79" s="5" t="s">
        <v>1971</v>
      </c>
      <c r="F79" s="5" t="s">
        <v>1972</v>
      </c>
      <c r="G79" s="5" t="s">
        <v>1835</v>
      </c>
      <c r="J79" s="5" t="s">
        <v>2253</v>
      </c>
    </row>
    <row r="80" spans="1:10">
      <c r="A80" s="5">
        <v>79</v>
      </c>
      <c r="B80" s="5" t="s">
        <v>1679</v>
      </c>
      <c r="C80" s="5" t="s">
        <v>148</v>
      </c>
      <c r="D80" s="5" t="s">
        <v>1973</v>
      </c>
      <c r="E80" s="5" t="s">
        <v>1974</v>
      </c>
      <c r="F80" s="5" t="s">
        <v>1975</v>
      </c>
      <c r="G80" s="5" t="s">
        <v>1730</v>
      </c>
      <c r="J80" s="5" t="s">
        <v>2253</v>
      </c>
    </row>
    <row r="81" spans="1:10">
      <c r="A81" s="5">
        <v>80</v>
      </c>
      <c r="B81" s="5" t="s">
        <v>1679</v>
      </c>
      <c r="C81" s="5" t="s">
        <v>148</v>
      </c>
      <c r="D81" s="5" t="s">
        <v>1976</v>
      </c>
      <c r="E81" s="5" t="s">
        <v>1977</v>
      </c>
      <c r="F81" s="5" t="s">
        <v>1978</v>
      </c>
      <c r="G81" s="5" t="s">
        <v>1874</v>
      </c>
      <c r="J81" s="5" t="s">
        <v>2253</v>
      </c>
    </row>
    <row r="82" spans="1:10">
      <c r="A82" s="5">
        <v>81</v>
      </c>
      <c r="B82" s="5" t="s">
        <v>1679</v>
      </c>
      <c r="C82" s="5" t="s">
        <v>148</v>
      </c>
      <c r="D82" s="5" t="s">
        <v>1979</v>
      </c>
      <c r="E82" s="5" t="s">
        <v>1980</v>
      </c>
      <c r="F82" s="5" t="s">
        <v>1981</v>
      </c>
      <c r="G82" s="5" t="s">
        <v>1687</v>
      </c>
      <c r="J82" s="5" t="s">
        <v>2253</v>
      </c>
    </row>
    <row r="83" spans="1:10">
      <c r="A83" s="5">
        <v>82</v>
      </c>
      <c r="B83" s="5" t="s">
        <v>1679</v>
      </c>
      <c r="C83" s="5" t="s">
        <v>148</v>
      </c>
      <c r="D83" s="5" t="s">
        <v>1982</v>
      </c>
      <c r="E83" s="5" t="s">
        <v>1983</v>
      </c>
      <c r="F83" s="5" t="s">
        <v>1984</v>
      </c>
      <c r="G83" s="5" t="s">
        <v>1886</v>
      </c>
      <c r="J83" s="5" t="s">
        <v>2253</v>
      </c>
    </row>
    <row r="84" spans="1:10">
      <c r="A84" s="5">
        <v>83</v>
      </c>
      <c r="B84" s="5" t="s">
        <v>1679</v>
      </c>
      <c r="C84" s="5" t="s">
        <v>148</v>
      </c>
      <c r="D84" s="5" t="s">
        <v>1985</v>
      </c>
      <c r="E84" s="5" t="s">
        <v>1986</v>
      </c>
      <c r="F84" s="5" t="s">
        <v>1987</v>
      </c>
      <c r="G84" s="5" t="s">
        <v>1933</v>
      </c>
      <c r="J84" s="5" t="s">
        <v>2253</v>
      </c>
    </row>
    <row r="85" spans="1:10">
      <c r="A85" s="5">
        <v>84</v>
      </c>
      <c r="B85" s="5" t="s">
        <v>1679</v>
      </c>
      <c r="C85" s="5" t="s">
        <v>148</v>
      </c>
      <c r="D85" s="5" t="s">
        <v>1988</v>
      </c>
      <c r="E85" s="5" t="s">
        <v>1989</v>
      </c>
      <c r="F85" s="5" t="s">
        <v>1990</v>
      </c>
      <c r="G85" s="5" t="s">
        <v>1991</v>
      </c>
      <c r="J85" s="5" t="s">
        <v>2253</v>
      </c>
    </row>
    <row r="86" spans="1:10">
      <c r="A86" s="5">
        <v>85</v>
      </c>
      <c r="B86" s="5" t="s">
        <v>1679</v>
      </c>
      <c r="C86" s="5" t="s">
        <v>148</v>
      </c>
      <c r="D86" s="5" t="s">
        <v>1992</v>
      </c>
      <c r="E86" s="5" t="s">
        <v>1993</v>
      </c>
      <c r="F86" s="5" t="s">
        <v>1994</v>
      </c>
      <c r="G86" s="5" t="s">
        <v>1995</v>
      </c>
      <c r="H86" s="5" t="s">
        <v>1996</v>
      </c>
      <c r="J86" s="5" t="s">
        <v>2253</v>
      </c>
    </row>
    <row r="87" spans="1:10">
      <c r="A87" s="5">
        <v>86</v>
      </c>
      <c r="B87" s="5" t="s">
        <v>1679</v>
      </c>
      <c r="C87" s="5" t="s">
        <v>148</v>
      </c>
      <c r="D87" s="5" t="s">
        <v>1997</v>
      </c>
      <c r="E87" s="5" t="s">
        <v>1998</v>
      </c>
      <c r="F87" s="5" t="s">
        <v>1999</v>
      </c>
      <c r="G87" s="5" t="s">
        <v>1995</v>
      </c>
      <c r="H87" s="5" t="s">
        <v>2000</v>
      </c>
      <c r="J87" s="5" t="s">
        <v>2253</v>
      </c>
    </row>
    <row r="88" spans="1:10">
      <c r="A88" s="5">
        <v>87</v>
      </c>
      <c r="B88" s="5" t="s">
        <v>1679</v>
      </c>
      <c r="C88" s="5" t="s">
        <v>148</v>
      </c>
      <c r="D88" s="5" t="s">
        <v>2001</v>
      </c>
      <c r="E88" s="5" t="s">
        <v>2002</v>
      </c>
      <c r="F88" s="5" t="s">
        <v>2003</v>
      </c>
      <c r="G88" s="5" t="s">
        <v>1945</v>
      </c>
      <c r="J88" s="5" t="s">
        <v>2253</v>
      </c>
    </row>
    <row r="89" spans="1:10">
      <c r="A89" s="5">
        <v>88</v>
      </c>
      <c r="B89" s="5" t="s">
        <v>1679</v>
      </c>
      <c r="C89" s="5" t="s">
        <v>148</v>
      </c>
      <c r="D89" s="5" t="s">
        <v>2004</v>
      </c>
      <c r="E89" s="5" t="s">
        <v>2005</v>
      </c>
      <c r="F89" s="5" t="s">
        <v>2006</v>
      </c>
      <c r="G89" s="5" t="s">
        <v>2007</v>
      </c>
      <c r="J89" s="5" t="s">
        <v>2253</v>
      </c>
    </row>
    <row r="90" spans="1:10">
      <c r="A90" s="5">
        <v>89</v>
      </c>
      <c r="B90" s="5" t="s">
        <v>1679</v>
      </c>
      <c r="C90" s="5" t="s">
        <v>148</v>
      </c>
      <c r="D90" s="5" t="s">
        <v>2008</v>
      </c>
      <c r="E90" s="5" t="s">
        <v>2009</v>
      </c>
      <c r="F90" s="5" t="s">
        <v>2010</v>
      </c>
      <c r="G90" s="5" t="s">
        <v>1945</v>
      </c>
      <c r="H90" s="5" t="s">
        <v>1722</v>
      </c>
      <c r="J90" s="5" t="s">
        <v>2253</v>
      </c>
    </row>
    <row r="91" spans="1:10">
      <c r="A91" s="5">
        <v>90</v>
      </c>
      <c r="B91" s="5" t="s">
        <v>1679</v>
      </c>
      <c r="C91" s="5" t="s">
        <v>148</v>
      </c>
      <c r="D91" s="5" t="s">
        <v>2011</v>
      </c>
      <c r="E91" s="5" t="s">
        <v>2012</v>
      </c>
      <c r="F91" s="5" t="s">
        <v>2013</v>
      </c>
      <c r="G91" s="5" t="s">
        <v>1945</v>
      </c>
      <c r="J91" s="5" t="s">
        <v>2253</v>
      </c>
    </row>
    <row r="92" spans="1:10">
      <c r="A92" s="5">
        <v>91</v>
      </c>
      <c r="B92" s="5" t="s">
        <v>1679</v>
      </c>
      <c r="C92" s="5" t="s">
        <v>148</v>
      </c>
      <c r="D92" s="5" t="s">
        <v>2014</v>
      </c>
      <c r="E92" s="5" t="s">
        <v>2015</v>
      </c>
      <c r="F92" s="5" t="s">
        <v>2016</v>
      </c>
      <c r="G92" s="5" t="s">
        <v>2017</v>
      </c>
      <c r="J92" s="5" t="s">
        <v>2253</v>
      </c>
    </row>
    <row r="93" spans="1:10">
      <c r="A93" s="5">
        <v>92</v>
      </c>
      <c r="B93" s="5" t="s">
        <v>1679</v>
      </c>
      <c r="C93" s="5" t="s">
        <v>148</v>
      </c>
      <c r="D93" s="5" t="s">
        <v>2018</v>
      </c>
      <c r="E93" s="5" t="s">
        <v>2019</v>
      </c>
      <c r="F93" s="5" t="s">
        <v>2020</v>
      </c>
      <c r="G93" s="5" t="s">
        <v>1683</v>
      </c>
      <c r="J93" s="5" t="s">
        <v>2253</v>
      </c>
    </row>
    <row r="94" spans="1:10">
      <c r="A94" s="5">
        <v>93</v>
      </c>
      <c r="B94" s="5" t="s">
        <v>1679</v>
      </c>
      <c r="C94" s="5" t="s">
        <v>148</v>
      </c>
      <c r="D94" s="5" t="s">
        <v>2021</v>
      </c>
      <c r="E94" s="5" t="s">
        <v>2022</v>
      </c>
      <c r="F94" s="5" t="s">
        <v>2023</v>
      </c>
      <c r="G94" s="5" t="s">
        <v>1757</v>
      </c>
      <c r="J94" s="5" t="s">
        <v>2253</v>
      </c>
    </row>
    <row r="95" spans="1:10">
      <c r="A95" s="5">
        <v>94</v>
      </c>
      <c r="B95" s="5" t="s">
        <v>1679</v>
      </c>
      <c r="C95" s="5" t="s">
        <v>148</v>
      </c>
      <c r="D95" s="5" t="s">
        <v>2024</v>
      </c>
      <c r="E95" s="5" t="s">
        <v>2025</v>
      </c>
      <c r="F95" s="5" t="s">
        <v>2026</v>
      </c>
      <c r="G95" s="5" t="s">
        <v>1730</v>
      </c>
      <c r="J95" s="5" t="s">
        <v>2253</v>
      </c>
    </row>
    <row r="96" spans="1:10">
      <c r="A96" s="5">
        <v>95</v>
      </c>
      <c r="B96" s="5" t="s">
        <v>1679</v>
      </c>
      <c r="C96" s="5" t="s">
        <v>148</v>
      </c>
      <c r="D96" s="5" t="s">
        <v>2027</v>
      </c>
      <c r="E96" s="5" t="s">
        <v>2028</v>
      </c>
      <c r="F96" s="5" t="s">
        <v>2029</v>
      </c>
      <c r="G96" s="5" t="s">
        <v>1730</v>
      </c>
      <c r="J96" s="5" t="s">
        <v>2253</v>
      </c>
    </row>
    <row r="97" spans="1:10">
      <c r="A97" s="5">
        <v>96</v>
      </c>
      <c r="B97" s="5" t="s">
        <v>1679</v>
      </c>
      <c r="C97" s="5" t="s">
        <v>148</v>
      </c>
      <c r="D97" s="5" t="s">
        <v>2030</v>
      </c>
      <c r="E97" s="5" t="s">
        <v>2031</v>
      </c>
      <c r="F97" s="5" t="s">
        <v>2032</v>
      </c>
      <c r="G97" s="5" t="s">
        <v>1878</v>
      </c>
      <c r="J97" s="5" t="s">
        <v>2253</v>
      </c>
    </row>
    <row r="98" spans="1:10">
      <c r="A98" s="5">
        <v>97</v>
      </c>
      <c r="B98" s="5" t="s">
        <v>1679</v>
      </c>
      <c r="C98" s="5" t="s">
        <v>148</v>
      </c>
      <c r="D98" s="5" t="s">
        <v>2033</v>
      </c>
      <c r="E98" s="5" t="s">
        <v>2034</v>
      </c>
      <c r="F98" s="5" t="s">
        <v>2035</v>
      </c>
      <c r="G98" s="5" t="s">
        <v>1860</v>
      </c>
      <c r="J98" s="5" t="s">
        <v>2253</v>
      </c>
    </row>
    <row r="99" spans="1:10">
      <c r="A99" s="5">
        <v>98</v>
      </c>
      <c r="B99" s="5" t="s">
        <v>1679</v>
      </c>
      <c r="C99" s="5" t="s">
        <v>148</v>
      </c>
      <c r="D99" s="5" t="s">
        <v>2036</v>
      </c>
      <c r="E99" s="5" t="s">
        <v>2037</v>
      </c>
      <c r="F99" s="5" t="s">
        <v>2038</v>
      </c>
      <c r="G99" s="5" t="s">
        <v>1757</v>
      </c>
      <c r="J99" s="5" t="s">
        <v>2253</v>
      </c>
    </row>
    <row r="100" spans="1:10">
      <c r="A100" s="5">
        <v>99</v>
      </c>
      <c r="B100" s="5" t="s">
        <v>1679</v>
      </c>
      <c r="C100" s="5" t="s">
        <v>148</v>
      </c>
      <c r="D100" s="5" t="s">
        <v>2039</v>
      </c>
      <c r="E100" s="5" t="s">
        <v>2040</v>
      </c>
      <c r="F100" s="5" t="s">
        <v>2041</v>
      </c>
      <c r="G100" s="5" t="s">
        <v>2042</v>
      </c>
      <c r="J100" s="5" t="s">
        <v>2253</v>
      </c>
    </row>
    <row r="101" spans="1:10">
      <c r="A101" s="5">
        <v>100</v>
      </c>
      <c r="B101" s="5" t="s">
        <v>1679</v>
      </c>
      <c r="C101" s="5" t="s">
        <v>148</v>
      </c>
      <c r="D101" s="5" t="s">
        <v>2043</v>
      </c>
      <c r="E101" s="5" t="s">
        <v>2044</v>
      </c>
      <c r="F101" s="5" t="s">
        <v>2045</v>
      </c>
      <c r="G101" s="5" t="s">
        <v>1835</v>
      </c>
      <c r="J101" s="5" t="s">
        <v>2253</v>
      </c>
    </row>
    <row r="102" spans="1:10">
      <c r="A102" s="5">
        <v>101</v>
      </c>
      <c r="B102" s="5" t="s">
        <v>1679</v>
      </c>
      <c r="C102" s="5" t="s">
        <v>148</v>
      </c>
      <c r="D102" s="5" t="s">
        <v>2046</v>
      </c>
      <c r="E102" s="5" t="s">
        <v>2047</v>
      </c>
      <c r="F102" s="5" t="s">
        <v>2048</v>
      </c>
      <c r="G102" s="5" t="s">
        <v>1734</v>
      </c>
      <c r="J102" s="5" t="s">
        <v>2253</v>
      </c>
    </row>
    <row r="103" spans="1:10">
      <c r="A103" s="5">
        <v>102</v>
      </c>
      <c r="B103" s="5" t="s">
        <v>1679</v>
      </c>
      <c r="C103" s="5" t="s">
        <v>148</v>
      </c>
      <c r="D103" s="5" t="s">
        <v>2049</v>
      </c>
      <c r="E103" s="5" t="s">
        <v>2050</v>
      </c>
      <c r="F103" s="5" t="s">
        <v>2051</v>
      </c>
      <c r="G103" s="5" t="s">
        <v>2052</v>
      </c>
      <c r="J103" s="5" t="s">
        <v>2253</v>
      </c>
    </row>
    <row r="104" spans="1:10">
      <c r="A104" s="5">
        <v>103</v>
      </c>
      <c r="B104" s="5" t="s">
        <v>1679</v>
      </c>
      <c r="C104" s="5" t="s">
        <v>148</v>
      </c>
      <c r="D104" s="5" t="s">
        <v>2053</v>
      </c>
      <c r="E104" s="5" t="s">
        <v>2054</v>
      </c>
      <c r="F104" s="5" t="s">
        <v>2055</v>
      </c>
      <c r="G104" s="5" t="s">
        <v>1691</v>
      </c>
      <c r="H104" s="5" t="s">
        <v>2056</v>
      </c>
      <c r="J104" s="5" t="s">
        <v>2253</v>
      </c>
    </row>
    <row r="105" spans="1:10">
      <c r="A105" s="5">
        <v>104</v>
      </c>
      <c r="B105" s="5" t="s">
        <v>1679</v>
      </c>
      <c r="C105" s="5" t="s">
        <v>148</v>
      </c>
      <c r="D105" s="5" t="s">
        <v>2057</v>
      </c>
      <c r="E105" s="5" t="s">
        <v>2058</v>
      </c>
      <c r="F105" s="5" t="s">
        <v>2059</v>
      </c>
      <c r="G105" s="5" t="s">
        <v>1835</v>
      </c>
      <c r="J105" s="5" t="s">
        <v>2253</v>
      </c>
    </row>
    <row r="106" spans="1:10">
      <c r="A106" s="5">
        <v>105</v>
      </c>
      <c r="B106" s="5" t="s">
        <v>1679</v>
      </c>
      <c r="C106" s="5" t="s">
        <v>148</v>
      </c>
      <c r="D106" s="5" t="s">
        <v>2060</v>
      </c>
      <c r="E106" s="5" t="s">
        <v>2061</v>
      </c>
      <c r="F106" s="5" t="s">
        <v>2062</v>
      </c>
      <c r="G106" s="5" t="s">
        <v>1995</v>
      </c>
      <c r="J106" s="5" t="s">
        <v>2253</v>
      </c>
    </row>
    <row r="107" spans="1:10">
      <c r="A107" s="5">
        <v>106</v>
      </c>
      <c r="B107" s="5" t="s">
        <v>1679</v>
      </c>
      <c r="C107" s="5" t="s">
        <v>148</v>
      </c>
      <c r="D107" s="5" t="s">
        <v>2063</v>
      </c>
      <c r="E107" s="5" t="s">
        <v>2064</v>
      </c>
      <c r="F107" s="5" t="s">
        <v>2065</v>
      </c>
      <c r="G107" s="5" t="s">
        <v>1991</v>
      </c>
      <c r="J107" s="5" t="s">
        <v>2253</v>
      </c>
    </row>
    <row r="108" spans="1:10">
      <c r="A108" s="5">
        <v>107</v>
      </c>
      <c r="B108" s="5" t="s">
        <v>1679</v>
      </c>
      <c r="C108" s="5" t="s">
        <v>148</v>
      </c>
      <c r="D108" s="5" t="s">
        <v>2066</v>
      </c>
      <c r="E108" s="5" t="s">
        <v>2067</v>
      </c>
      <c r="F108" s="5" t="s">
        <v>2068</v>
      </c>
      <c r="G108" s="5" t="s">
        <v>1874</v>
      </c>
      <c r="J108" s="5" t="s">
        <v>2253</v>
      </c>
    </row>
    <row r="109" spans="1:10">
      <c r="A109" s="5">
        <v>108</v>
      </c>
      <c r="B109" s="5" t="s">
        <v>1679</v>
      </c>
      <c r="C109" s="5" t="s">
        <v>148</v>
      </c>
      <c r="D109" s="5" t="s">
        <v>2069</v>
      </c>
      <c r="E109" s="5" t="s">
        <v>2070</v>
      </c>
      <c r="F109" s="5" t="s">
        <v>2071</v>
      </c>
      <c r="G109" s="5" t="s">
        <v>1945</v>
      </c>
      <c r="J109" s="5" t="s">
        <v>2253</v>
      </c>
    </row>
    <row r="110" spans="1:10">
      <c r="A110" s="5">
        <v>109</v>
      </c>
      <c r="B110" s="5" t="s">
        <v>1679</v>
      </c>
      <c r="C110" s="5" t="s">
        <v>148</v>
      </c>
      <c r="D110" s="5" t="s">
        <v>2072</v>
      </c>
      <c r="E110" s="5" t="s">
        <v>2073</v>
      </c>
      <c r="F110" s="5" t="s">
        <v>2074</v>
      </c>
      <c r="G110" s="5" t="s">
        <v>2075</v>
      </c>
      <c r="J110" s="5" t="s">
        <v>2253</v>
      </c>
    </row>
    <row r="111" spans="1:10">
      <c r="A111" s="5">
        <v>110</v>
      </c>
      <c r="B111" s="5" t="s">
        <v>1679</v>
      </c>
      <c r="C111" s="5" t="s">
        <v>148</v>
      </c>
      <c r="D111" s="5" t="s">
        <v>2076</v>
      </c>
      <c r="E111" s="5" t="s">
        <v>2077</v>
      </c>
      <c r="F111" s="5" t="s">
        <v>2074</v>
      </c>
      <c r="G111" s="5" t="s">
        <v>1849</v>
      </c>
      <c r="J111" s="5" t="s">
        <v>2253</v>
      </c>
    </row>
    <row r="112" spans="1:10">
      <c r="A112" s="5">
        <v>111</v>
      </c>
      <c r="B112" s="5" t="s">
        <v>1679</v>
      </c>
      <c r="C112" s="5" t="s">
        <v>148</v>
      </c>
      <c r="D112" s="5" t="s">
        <v>2078</v>
      </c>
      <c r="E112" s="5" t="s">
        <v>2079</v>
      </c>
      <c r="F112" s="5" t="s">
        <v>2074</v>
      </c>
      <c r="G112" s="5" t="s">
        <v>2080</v>
      </c>
      <c r="J112" s="5" t="s">
        <v>2253</v>
      </c>
    </row>
    <row r="113" spans="1:10">
      <c r="A113" s="5">
        <v>112</v>
      </c>
      <c r="B113" s="5" t="s">
        <v>1679</v>
      </c>
      <c r="C113" s="5" t="s">
        <v>148</v>
      </c>
      <c r="D113" s="5" t="s">
        <v>2081</v>
      </c>
      <c r="E113" s="5" t="s">
        <v>2082</v>
      </c>
      <c r="F113" s="5" t="s">
        <v>2074</v>
      </c>
      <c r="G113" s="5" t="s">
        <v>2083</v>
      </c>
      <c r="J113" s="5" t="s">
        <v>2253</v>
      </c>
    </row>
    <row r="114" spans="1:10">
      <c r="A114" s="5">
        <v>113</v>
      </c>
      <c r="B114" s="5" t="s">
        <v>1679</v>
      </c>
      <c r="C114" s="5" t="s">
        <v>148</v>
      </c>
      <c r="D114" s="5" t="s">
        <v>2084</v>
      </c>
      <c r="E114" s="5" t="s">
        <v>2085</v>
      </c>
      <c r="F114" s="5" t="s">
        <v>2074</v>
      </c>
      <c r="G114" s="5" t="s">
        <v>2086</v>
      </c>
      <c r="J114" s="5" t="s">
        <v>2253</v>
      </c>
    </row>
    <row r="115" spans="1:10">
      <c r="A115" s="5">
        <v>114</v>
      </c>
      <c r="B115" s="5" t="s">
        <v>1679</v>
      </c>
      <c r="C115" s="5" t="s">
        <v>148</v>
      </c>
      <c r="D115" s="5" t="s">
        <v>2087</v>
      </c>
      <c r="E115" s="5" t="s">
        <v>2088</v>
      </c>
      <c r="F115" s="5" t="s">
        <v>2074</v>
      </c>
      <c r="G115" s="5" t="s">
        <v>2089</v>
      </c>
      <c r="J115" s="5" t="s">
        <v>2253</v>
      </c>
    </row>
    <row r="116" spans="1:10">
      <c r="A116" s="5">
        <v>115</v>
      </c>
      <c r="B116" s="5" t="s">
        <v>1679</v>
      </c>
      <c r="C116" s="5" t="s">
        <v>148</v>
      </c>
      <c r="D116" s="5" t="s">
        <v>2090</v>
      </c>
      <c r="E116" s="5" t="s">
        <v>2091</v>
      </c>
      <c r="F116" s="5" t="s">
        <v>2074</v>
      </c>
      <c r="G116" s="5" t="s">
        <v>2092</v>
      </c>
      <c r="J116" s="5" t="s">
        <v>2253</v>
      </c>
    </row>
    <row r="117" spans="1:10">
      <c r="A117" s="5">
        <v>116</v>
      </c>
      <c r="B117" s="5" t="s">
        <v>1679</v>
      </c>
      <c r="C117" s="5" t="s">
        <v>148</v>
      </c>
      <c r="D117" s="5" t="s">
        <v>2093</v>
      </c>
      <c r="E117" s="5" t="s">
        <v>2094</v>
      </c>
      <c r="F117" s="5" t="s">
        <v>2074</v>
      </c>
      <c r="G117" s="5" t="s">
        <v>2095</v>
      </c>
      <c r="J117" s="5" t="s">
        <v>2253</v>
      </c>
    </row>
    <row r="118" spans="1:10">
      <c r="A118" s="5">
        <v>117</v>
      </c>
      <c r="B118" s="5" t="s">
        <v>1679</v>
      </c>
      <c r="C118" s="5" t="s">
        <v>148</v>
      </c>
      <c r="D118" s="5" t="s">
        <v>2096</v>
      </c>
      <c r="E118" s="5" t="s">
        <v>2097</v>
      </c>
      <c r="F118" s="5" t="s">
        <v>2098</v>
      </c>
      <c r="G118" s="5" t="s">
        <v>1721</v>
      </c>
      <c r="J118" s="5" t="s">
        <v>2253</v>
      </c>
    </row>
    <row r="119" spans="1:10">
      <c r="A119" s="5">
        <v>118</v>
      </c>
      <c r="B119" s="5" t="s">
        <v>1679</v>
      </c>
      <c r="C119" s="5" t="s">
        <v>148</v>
      </c>
      <c r="D119" s="5" t="s">
        <v>2099</v>
      </c>
      <c r="E119" s="5" t="s">
        <v>2100</v>
      </c>
      <c r="F119" s="5" t="s">
        <v>2101</v>
      </c>
      <c r="G119" s="5" t="s">
        <v>2102</v>
      </c>
      <c r="J119" s="5" t="s">
        <v>2253</v>
      </c>
    </row>
    <row r="120" spans="1:10">
      <c r="A120" s="5">
        <v>119</v>
      </c>
      <c r="B120" s="5" t="s">
        <v>1679</v>
      </c>
      <c r="C120" s="5" t="s">
        <v>148</v>
      </c>
      <c r="D120" s="5" t="s">
        <v>2103</v>
      </c>
      <c r="E120" s="5" t="s">
        <v>2104</v>
      </c>
      <c r="F120" s="5" t="s">
        <v>2105</v>
      </c>
      <c r="G120" s="5" t="s">
        <v>1830</v>
      </c>
      <c r="J120" s="5" t="s">
        <v>2253</v>
      </c>
    </row>
    <row r="121" spans="1:10">
      <c r="A121" s="5">
        <v>120</v>
      </c>
      <c r="B121" s="5" t="s">
        <v>1679</v>
      </c>
      <c r="C121" s="5" t="s">
        <v>148</v>
      </c>
      <c r="D121" s="5" t="s">
        <v>2106</v>
      </c>
      <c r="E121" s="5" t="s">
        <v>2107</v>
      </c>
      <c r="F121" s="5" t="s">
        <v>2108</v>
      </c>
      <c r="G121" s="5" t="s">
        <v>1874</v>
      </c>
      <c r="J121" s="5" t="s">
        <v>2253</v>
      </c>
    </row>
    <row r="122" spans="1:10">
      <c r="A122" s="5">
        <v>121</v>
      </c>
      <c r="B122" s="5" t="s">
        <v>1679</v>
      </c>
      <c r="C122" s="5" t="s">
        <v>148</v>
      </c>
      <c r="D122" s="5" t="s">
        <v>2109</v>
      </c>
      <c r="E122" s="5" t="s">
        <v>2110</v>
      </c>
      <c r="F122" s="5" t="s">
        <v>2111</v>
      </c>
      <c r="G122" s="5" t="s">
        <v>2112</v>
      </c>
      <c r="J122" s="5" t="s">
        <v>2253</v>
      </c>
    </row>
    <row r="123" spans="1:10">
      <c r="A123" s="5">
        <v>122</v>
      </c>
      <c r="B123" s="5" t="s">
        <v>1679</v>
      </c>
      <c r="C123" s="5" t="s">
        <v>148</v>
      </c>
      <c r="D123" s="5" t="s">
        <v>2113</v>
      </c>
      <c r="E123" s="5" t="s">
        <v>2114</v>
      </c>
      <c r="F123" s="5" t="s">
        <v>2115</v>
      </c>
      <c r="G123" s="5" t="s">
        <v>1995</v>
      </c>
      <c r="J123" s="5" t="s">
        <v>2253</v>
      </c>
    </row>
    <row r="124" spans="1:10">
      <c r="A124" s="5">
        <v>123</v>
      </c>
      <c r="B124" s="5" t="s">
        <v>1679</v>
      </c>
      <c r="C124" s="5" t="s">
        <v>148</v>
      </c>
      <c r="D124" s="5" t="s">
        <v>2116</v>
      </c>
      <c r="E124" s="5" t="s">
        <v>2117</v>
      </c>
      <c r="F124" s="5" t="s">
        <v>2118</v>
      </c>
      <c r="G124" s="5" t="s">
        <v>1734</v>
      </c>
      <c r="J124" s="5" t="s">
        <v>2253</v>
      </c>
    </row>
    <row r="125" spans="1:10">
      <c r="A125" s="5">
        <v>124</v>
      </c>
      <c r="B125" s="5" t="s">
        <v>1679</v>
      </c>
      <c r="C125" s="5" t="s">
        <v>148</v>
      </c>
      <c r="D125" s="5" t="s">
        <v>2119</v>
      </c>
      <c r="E125" s="5" t="s">
        <v>2120</v>
      </c>
      <c r="F125" s="5" t="s">
        <v>2121</v>
      </c>
      <c r="G125" s="5" t="s">
        <v>1734</v>
      </c>
      <c r="J125" s="5" t="s">
        <v>2253</v>
      </c>
    </row>
    <row r="126" spans="1:10">
      <c r="A126" s="5">
        <v>125</v>
      </c>
      <c r="B126" s="5" t="s">
        <v>1679</v>
      </c>
      <c r="C126" s="5" t="s">
        <v>148</v>
      </c>
      <c r="D126" s="5" t="s">
        <v>2122</v>
      </c>
      <c r="E126" s="5" t="s">
        <v>2123</v>
      </c>
      <c r="F126" s="5" t="s">
        <v>2124</v>
      </c>
      <c r="G126" s="5" t="s">
        <v>1757</v>
      </c>
      <c r="H126" s="5" t="s">
        <v>2125</v>
      </c>
      <c r="J126" s="5" t="s">
        <v>2253</v>
      </c>
    </row>
    <row r="127" spans="1:10">
      <c r="A127" s="5">
        <v>126</v>
      </c>
      <c r="B127" s="5" t="s">
        <v>1679</v>
      </c>
      <c r="C127" s="5" t="s">
        <v>148</v>
      </c>
      <c r="D127" s="5" t="s">
        <v>2126</v>
      </c>
      <c r="E127" s="5" t="s">
        <v>2127</v>
      </c>
      <c r="F127" s="5" t="s">
        <v>2128</v>
      </c>
      <c r="G127" s="5" t="s">
        <v>2129</v>
      </c>
      <c r="J127" s="5" t="s">
        <v>2253</v>
      </c>
    </row>
    <row r="128" spans="1:10">
      <c r="A128" s="5">
        <v>127</v>
      </c>
      <c r="B128" s="5" t="s">
        <v>1679</v>
      </c>
      <c r="C128" s="5" t="s">
        <v>148</v>
      </c>
      <c r="D128" s="5" t="s">
        <v>2130</v>
      </c>
      <c r="E128" s="5" t="s">
        <v>2131</v>
      </c>
      <c r="F128" s="5" t="s">
        <v>2132</v>
      </c>
      <c r="G128" s="5" t="s">
        <v>1796</v>
      </c>
      <c r="H128" s="5" t="s">
        <v>2133</v>
      </c>
      <c r="J128" s="5" t="s">
        <v>2253</v>
      </c>
    </row>
    <row r="129" spans="1:10">
      <c r="A129" s="5">
        <v>128</v>
      </c>
      <c r="B129" s="5" t="s">
        <v>1679</v>
      </c>
      <c r="C129" s="5" t="s">
        <v>148</v>
      </c>
      <c r="D129" s="5" t="s">
        <v>2134</v>
      </c>
      <c r="E129" s="5" t="s">
        <v>2131</v>
      </c>
      <c r="F129" s="5" t="s">
        <v>2135</v>
      </c>
      <c r="G129" s="5" t="s">
        <v>2136</v>
      </c>
      <c r="J129" s="5" t="s">
        <v>2253</v>
      </c>
    </row>
    <row r="130" spans="1:10">
      <c r="A130" s="5">
        <v>129</v>
      </c>
      <c r="B130" s="5" t="s">
        <v>1679</v>
      </c>
      <c r="C130" s="5" t="s">
        <v>148</v>
      </c>
      <c r="D130" s="5" t="s">
        <v>2137</v>
      </c>
      <c r="E130" s="5" t="s">
        <v>2138</v>
      </c>
      <c r="F130" s="5" t="s">
        <v>2139</v>
      </c>
      <c r="G130" s="5" t="s">
        <v>1933</v>
      </c>
      <c r="J130" s="5" t="s">
        <v>2253</v>
      </c>
    </row>
    <row r="131" spans="1:10">
      <c r="A131" s="5">
        <v>130</v>
      </c>
      <c r="B131" s="5" t="s">
        <v>1679</v>
      </c>
      <c r="C131" s="5" t="s">
        <v>148</v>
      </c>
      <c r="D131" s="5" t="s">
        <v>2140</v>
      </c>
      <c r="E131" s="5" t="s">
        <v>2141</v>
      </c>
      <c r="F131" s="5" t="s">
        <v>2142</v>
      </c>
      <c r="G131" s="5" t="s">
        <v>1734</v>
      </c>
      <c r="J131" s="5" t="s">
        <v>2253</v>
      </c>
    </row>
    <row r="132" spans="1:10">
      <c r="A132" s="5">
        <v>131</v>
      </c>
      <c r="B132" s="5" t="s">
        <v>1679</v>
      </c>
      <c r="C132" s="5" t="s">
        <v>148</v>
      </c>
      <c r="D132" s="5" t="s">
        <v>2143</v>
      </c>
      <c r="E132" s="5" t="s">
        <v>2144</v>
      </c>
      <c r="F132" s="5" t="s">
        <v>2145</v>
      </c>
      <c r="G132" s="5" t="s">
        <v>2102</v>
      </c>
      <c r="J132" s="5" t="s">
        <v>2253</v>
      </c>
    </row>
    <row r="133" spans="1:10">
      <c r="A133" s="5">
        <v>132</v>
      </c>
      <c r="B133" s="5" t="s">
        <v>1679</v>
      </c>
      <c r="C133" s="5" t="s">
        <v>148</v>
      </c>
      <c r="D133" s="5" t="s">
        <v>2146</v>
      </c>
      <c r="E133" s="5" t="s">
        <v>2147</v>
      </c>
      <c r="F133" s="5" t="s">
        <v>2148</v>
      </c>
      <c r="G133" s="5" t="s">
        <v>2149</v>
      </c>
      <c r="J133" s="5" t="s">
        <v>2253</v>
      </c>
    </row>
    <row r="134" spans="1:10">
      <c r="A134" s="5">
        <v>133</v>
      </c>
      <c r="B134" s="5" t="s">
        <v>1679</v>
      </c>
      <c r="C134" s="5" t="s">
        <v>148</v>
      </c>
      <c r="D134" s="5" t="s">
        <v>2150</v>
      </c>
      <c r="E134" s="5" t="s">
        <v>2151</v>
      </c>
      <c r="F134" s="5" t="s">
        <v>2152</v>
      </c>
      <c r="G134" s="5" t="s">
        <v>2129</v>
      </c>
      <c r="J134" s="5" t="s">
        <v>2253</v>
      </c>
    </row>
    <row r="135" spans="1:10">
      <c r="A135" s="5">
        <v>134</v>
      </c>
      <c r="B135" s="5" t="s">
        <v>1679</v>
      </c>
      <c r="C135" s="5" t="s">
        <v>148</v>
      </c>
      <c r="D135" s="5" t="s">
        <v>2153</v>
      </c>
      <c r="E135" s="5" t="s">
        <v>2154</v>
      </c>
      <c r="F135" s="5" t="s">
        <v>2155</v>
      </c>
      <c r="G135" s="5" t="s">
        <v>2156</v>
      </c>
      <c r="J135" s="5" t="s">
        <v>2253</v>
      </c>
    </row>
    <row r="136" spans="1:10">
      <c r="A136" s="5">
        <v>135</v>
      </c>
      <c r="B136" s="5" t="s">
        <v>1679</v>
      </c>
      <c r="C136" s="5" t="s">
        <v>148</v>
      </c>
      <c r="D136" s="5" t="s">
        <v>2157</v>
      </c>
      <c r="E136" s="5" t="s">
        <v>2158</v>
      </c>
      <c r="F136" s="5" t="s">
        <v>2159</v>
      </c>
      <c r="G136" s="5" t="s">
        <v>1753</v>
      </c>
      <c r="J136" s="5" t="s">
        <v>2253</v>
      </c>
    </row>
    <row r="137" spans="1:10">
      <c r="A137" s="5">
        <v>136</v>
      </c>
      <c r="B137" s="5" t="s">
        <v>1679</v>
      </c>
      <c r="C137" s="5" t="s">
        <v>148</v>
      </c>
      <c r="D137" s="5" t="s">
        <v>2160</v>
      </c>
      <c r="E137" s="5" t="s">
        <v>2161</v>
      </c>
      <c r="F137" s="5" t="s">
        <v>2162</v>
      </c>
      <c r="G137" s="5" t="s">
        <v>1933</v>
      </c>
      <c r="J137" s="5" t="s">
        <v>2253</v>
      </c>
    </row>
    <row r="138" spans="1:10">
      <c r="A138" s="5">
        <v>137</v>
      </c>
      <c r="B138" s="5" t="s">
        <v>1679</v>
      </c>
      <c r="C138" s="5" t="s">
        <v>148</v>
      </c>
      <c r="D138" s="5" t="s">
        <v>2163</v>
      </c>
      <c r="E138" s="5" t="s">
        <v>2164</v>
      </c>
      <c r="F138" s="5" t="s">
        <v>2165</v>
      </c>
      <c r="G138" s="5" t="s">
        <v>1969</v>
      </c>
      <c r="J138" s="5" t="s">
        <v>2253</v>
      </c>
    </row>
    <row r="139" spans="1:10">
      <c r="A139" s="5">
        <v>138</v>
      </c>
      <c r="B139" s="5" t="s">
        <v>1679</v>
      </c>
      <c r="C139" s="5" t="s">
        <v>148</v>
      </c>
      <c r="D139" s="5" t="s">
        <v>2166</v>
      </c>
      <c r="E139" s="5" t="s">
        <v>2167</v>
      </c>
      <c r="F139" s="5" t="s">
        <v>2168</v>
      </c>
      <c r="G139" s="5" t="s">
        <v>2169</v>
      </c>
      <c r="J139" s="5" t="s">
        <v>2253</v>
      </c>
    </row>
    <row r="140" spans="1:10">
      <c r="A140" s="5">
        <v>139</v>
      </c>
      <c r="B140" s="5" t="s">
        <v>1679</v>
      </c>
      <c r="C140" s="5" t="s">
        <v>148</v>
      </c>
      <c r="D140" s="5" t="s">
        <v>2170</v>
      </c>
      <c r="E140" s="5" t="s">
        <v>2171</v>
      </c>
      <c r="F140" s="5" t="s">
        <v>2172</v>
      </c>
      <c r="G140" s="5" t="s">
        <v>2102</v>
      </c>
      <c r="J140" s="5" t="s">
        <v>2253</v>
      </c>
    </row>
    <row r="141" spans="1:10">
      <c r="A141" s="5">
        <v>140</v>
      </c>
      <c r="B141" s="5" t="s">
        <v>1679</v>
      </c>
      <c r="C141" s="5" t="s">
        <v>148</v>
      </c>
      <c r="D141" s="5" t="s">
        <v>2173</v>
      </c>
      <c r="E141" s="5" t="s">
        <v>2174</v>
      </c>
      <c r="F141" s="5" t="s">
        <v>2175</v>
      </c>
      <c r="G141" s="5" t="s">
        <v>1937</v>
      </c>
      <c r="J141" s="5" t="s">
        <v>2253</v>
      </c>
    </row>
    <row r="142" spans="1:10">
      <c r="A142" s="5">
        <v>141</v>
      </c>
      <c r="B142" s="5" t="s">
        <v>1679</v>
      </c>
      <c r="C142" s="5" t="s">
        <v>148</v>
      </c>
      <c r="D142" s="5" t="s">
        <v>2176</v>
      </c>
      <c r="E142" s="5" t="s">
        <v>2177</v>
      </c>
      <c r="F142" s="5" t="s">
        <v>1698</v>
      </c>
      <c r="G142" s="5" t="s">
        <v>2178</v>
      </c>
      <c r="J142" s="5" t="s">
        <v>2253</v>
      </c>
    </row>
    <row r="143" spans="1:10">
      <c r="A143" s="5">
        <v>142</v>
      </c>
      <c r="B143" s="5" t="s">
        <v>1679</v>
      </c>
      <c r="C143" s="5" t="s">
        <v>148</v>
      </c>
      <c r="D143" s="5" t="s">
        <v>2179</v>
      </c>
      <c r="E143" s="5" t="s">
        <v>2180</v>
      </c>
      <c r="F143" s="5" t="s">
        <v>2181</v>
      </c>
      <c r="G143" s="5" t="s">
        <v>2182</v>
      </c>
      <c r="J143" s="5" t="s">
        <v>2253</v>
      </c>
    </row>
    <row r="144" spans="1:10">
      <c r="A144" s="5">
        <v>143</v>
      </c>
      <c r="B144" s="5" t="s">
        <v>1679</v>
      </c>
      <c r="C144" s="5" t="s">
        <v>148</v>
      </c>
      <c r="D144" s="5" t="s">
        <v>2183</v>
      </c>
      <c r="E144" s="5" t="s">
        <v>2184</v>
      </c>
      <c r="F144" s="5" t="s">
        <v>2185</v>
      </c>
      <c r="G144" s="5" t="s">
        <v>1734</v>
      </c>
      <c r="J144" s="5" t="s">
        <v>2253</v>
      </c>
    </row>
    <row r="145" spans="1:10">
      <c r="A145" s="5">
        <v>144</v>
      </c>
      <c r="B145" s="5" t="s">
        <v>1679</v>
      </c>
      <c r="C145" s="5" t="s">
        <v>148</v>
      </c>
      <c r="D145" s="5" t="s">
        <v>2186</v>
      </c>
      <c r="E145" s="5" t="s">
        <v>2187</v>
      </c>
      <c r="F145" s="5" t="s">
        <v>2188</v>
      </c>
      <c r="G145" s="5" t="s">
        <v>2136</v>
      </c>
      <c r="J145" s="5" t="s">
        <v>2253</v>
      </c>
    </row>
    <row r="146" spans="1:10">
      <c r="A146" s="5">
        <v>145</v>
      </c>
      <c r="B146" s="5" t="s">
        <v>1679</v>
      </c>
      <c r="C146" s="5" t="s">
        <v>148</v>
      </c>
      <c r="D146" s="5" t="s">
        <v>2189</v>
      </c>
      <c r="E146" s="5" t="s">
        <v>2190</v>
      </c>
      <c r="F146" s="5" t="s">
        <v>2191</v>
      </c>
      <c r="G146" s="5" t="s">
        <v>2192</v>
      </c>
      <c r="J146" s="5" t="s">
        <v>2253</v>
      </c>
    </row>
    <row r="147" spans="1:10">
      <c r="A147" s="5">
        <v>146</v>
      </c>
      <c r="B147" s="5" t="s">
        <v>1679</v>
      </c>
      <c r="C147" s="5" t="s">
        <v>148</v>
      </c>
      <c r="D147" s="5" t="s">
        <v>2193</v>
      </c>
      <c r="E147" s="5" t="s">
        <v>2194</v>
      </c>
      <c r="F147" s="5" t="s">
        <v>2195</v>
      </c>
      <c r="G147" s="5" t="s">
        <v>1874</v>
      </c>
      <c r="J147" s="5" t="s">
        <v>2253</v>
      </c>
    </row>
    <row r="148" spans="1:10">
      <c r="A148" s="5">
        <v>147</v>
      </c>
      <c r="B148" s="5" t="s">
        <v>1679</v>
      </c>
      <c r="C148" s="5" t="s">
        <v>148</v>
      </c>
      <c r="D148" s="5" t="s">
        <v>2196</v>
      </c>
      <c r="E148" s="5" t="s">
        <v>2197</v>
      </c>
      <c r="F148" s="5" t="s">
        <v>2191</v>
      </c>
      <c r="G148" s="5" t="s">
        <v>2198</v>
      </c>
      <c r="J148" s="5" t="s">
        <v>2253</v>
      </c>
    </row>
    <row r="149" spans="1:10">
      <c r="A149" s="5">
        <v>148</v>
      </c>
      <c r="B149" s="5" t="s">
        <v>1679</v>
      </c>
      <c r="C149" s="5" t="s">
        <v>148</v>
      </c>
      <c r="D149" s="5" t="s">
        <v>2199</v>
      </c>
      <c r="E149" s="5" t="s">
        <v>2200</v>
      </c>
      <c r="F149" s="5" t="s">
        <v>2201</v>
      </c>
      <c r="G149" s="5" t="s">
        <v>1721</v>
      </c>
      <c r="J149" s="5" t="s">
        <v>2253</v>
      </c>
    </row>
    <row r="150" spans="1:10">
      <c r="A150" s="5">
        <v>149</v>
      </c>
      <c r="B150" s="5" t="s">
        <v>1679</v>
      </c>
      <c r="C150" s="5" t="s">
        <v>148</v>
      </c>
      <c r="D150" s="5" t="s">
        <v>2202</v>
      </c>
      <c r="E150" s="5" t="s">
        <v>2203</v>
      </c>
      <c r="F150" s="5" t="s">
        <v>2204</v>
      </c>
      <c r="G150" s="5" t="s">
        <v>2205</v>
      </c>
      <c r="J150" s="5" t="s">
        <v>2253</v>
      </c>
    </row>
    <row r="151" spans="1:10">
      <c r="A151" s="5">
        <v>150</v>
      </c>
      <c r="B151" s="5" t="s">
        <v>1679</v>
      </c>
      <c r="C151" s="5" t="s">
        <v>148</v>
      </c>
      <c r="D151" s="5" t="s">
        <v>2206</v>
      </c>
      <c r="E151" s="5" t="s">
        <v>2207</v>
      </c>
      <c r="F151" s="5" t="s">
        <v>2208</v>
      </c>
      <c r="G151" s="5" t="s">
        <v>2136</v>
      </c>
      <c r="J151" s="5" t="s">
        <v>2253</v>
      </c>
    </row>
    <row r="152" spans="1:10">
      <c r="A152" s="5">
        <v>151</v>
      </c>
      <c r="B152" s="5" t="s">
        <v>1679</v>
      </c>
      <c r="C152" s="5" t="s">
        <v>148</v>
      </c>
      <c r="D152" s="5" t="s">
        <v>2209</v>
      </c>
      <c r="E152" s="5" t="s">
        <v>2210</v>
      </c>
      <c r="F152" s="5" t="s">
        <v>2211</v>
      </c>
      <c r="G152" s="5" t="s">
        <v>1734</v>
      </c>
      <c r="J152" s="5" t="s">
        <v>2253</v>
      </c>
    </row>
    <row r="153" spans="1:10">
      <c r="A153" s="5">
        <v>152</v>
      </c>
      <c r="B153" s="5" t="s">
        <v>1679</v>
      </c>
      <c r="C153" s="5" t="s">
        <v>148</v>
      </c>
      <c r="D153" s="5" t="s">
        <v>2212</v>
      </c>
      <c r="E153" s="5" t="s">
        <v>2213</v>
      </c>
      <c r="F153" s="5" t="s">
        <v>2214</v>
      </c>
      <c r="G153" s="5" t="s">
        <v>1886</v>
      </c>
      <c r="J153" s="5" t="s">
        <v>2253</v>
      </c>
    </row>
    <row r="154" spans="1:10">
      <c r="A154" s="5">
        <v>153</v>
      </c>
      <c r="B154" s="5" t="s">
        <v>1679</v>
      </c>
      <c r="C154" s="5" t="s">
        <v>148</v>
      </c>
      <c r="D154" s="5" t="s">
        <v>2215</v>
      </c>
      <c r="E154" s="5" t="s">
        <v>2216</v>
      </c>
      <c r="F154" s="5" t="s">
        <v>2217</v>
      </c>
      <c r="G154" s="5" t="s">
        <v>1886</v>
      </c>
      <c r="J154" s="5" t="s">
        <v>2253</v>
      </c>
    </row>
    <row r="155" spans="1:10">
      <c r="A155" s="5">
        <v>154</v>
      </c>
      <c r="B155" s="5" t="s">
        <v>1679</v>
      </c>
      <c r="C155" s="5" t="s">
        <v>148</v>
      </c>
      <c r="D155" s="5" t="s">
        <v>2218</v>
      </c>
      <c r="E155" s="5" t="s">
        <v>2219</v>
      </c>
      <c r="F155" s="5" t="s">
        <v>2220</v>
      </c>
      <c r="G155" s="5" t="s">
        <v>2149</v>
      </c>
      <c r="J155" s="5" t="s">
        <v>2253</v>
      </c>
    </row>
    <row r="156" spans="1:10">
      <c r="A156" s="5">
        <v>155</v>
      </c>
      <c r="B156" s="5" t="s">
        <v>1679</v>
      </c>
      <c r="C156" s="5" t="s">
        <v>148</v>
      </c>
      <c r="D156" s="5" t="s">
        <v>2221</v>
      </c>
      <c r="E156" s="5" t="s">
        <v>2222</v>
      </c>
      <c r="F156" s="5" t="s">
        <v>2204</v>
      </c>
      <c r="G156" s="5" t="s">
        <v>2223</v>
      </c>
      <c r="J156" s="5" t="s">
        <v>2253</v>
      </c>
    </row>
    <row r="157" spans="1:10">
      <c r="A157" s="5">
        <v>156</v>
      </c>
      <c r="B157" s="5" t="s">
        <v>1679</v>
      </c>
      <c r="C157" s="5" t="s">
        <v>148</v>
      </c>
      <c r="D157" s="5" t="s">
        <v>2224</v>
      </c>
      <c r="E157" s="5" t="s">
        <v>2225</v>
      </c>
      <c r="F157" s="5" t="s">
        <v>2226</v>
      </c>
      <c r="G157" s="5" t="s">
        <v>2227</v>
      </c>
      <c r="J157" s="5" t="s">
        <v>2253</v>
      </c>
    </row>
    <row r="158" spans="1:10">
      <c r="A158" s="5">
        <v>157</v>
      </c>
      <c r="B158" s="5" t="s">
        <v>1679</v>
      </c>
      <c r="C158" s="5" t="s">
        <v>148</v>
      </c>
      <c r="D158" s="5" t="s">
        <v>2228</v>
      </c>
      <c r="E158" s="5" t="s">
        <v>2229</v>
      </c>
      <c r="F158" s="5" t="s">
        <v>2226</v>
      </c>
      <c r="G158" s="5" t="s">
        <v>2230</v>
      </c>
      <c r="H158" s="5" t="s">
        <v>2231</v>
      </c>
      <c r="J158" s="5" t="s">
        <v>2253</v>
      </c>
    </row>
    <row r="159" spans="1:10">
      <c r="A159" s="5">
        <v>158</v>
      </c>
      <c r="B159" s="5" t="s">
        <v>1679</v>
      </c>
      <c r="C159" s="5" t="s">
        <v>148</v>
      </c>
      <c r="D159" s="5" t="s">
        <v>2232</v>
      </c>
      <c r="E159" s="5" t="s">
        <v>2233</v>
      </c>
      <c r="F159" s="5" t="s">
        <v>1708</v>
      </c>
      <c r="G159" s="5" t="s">
        <v>2223</v>
      </c>
      <c r="J159" s="5" t="s">
        <v>2253</v>
      </c>
    </row>
    <row r="160" spans="1:10">
      <c r="A160" s="5">
        <v>159</v>
      </c>
      <c r="B160" s="5" t="s">
        <v>1679</v>
      </c>
      <c r="C160" s="5" t="s">
        <v>148</v>
      </c>
      <c r="D160" s="5" t="s">
        <v>2234</v>
      </c>
      <c r="E160" s="5" t="s">
        <v>2235</v>
      </c>
      <c r="F160" s="5" t="s">
        <v>2236</v>
      </c>
      <c r="G160" s="5" t="s">
        <v>2237</v>
      </c>
      <c r="J160" s="5" t="s">
        <v>2253</v>
      </c>
    </row>
    <row r="161" spans="1:10">
      <c r="A161" s="5">
        <v>160</v>
      </c>
      <c r="B161" s="5" t="s">
        <v>1679</v>
      </c>
      <c r="C161" s="5" t="s">
        <v>148</v>
      </c>
      <c r="D161" s="5" t="s">
        <v>2238</v>
      </c>
      <c r="E161" s="5" t="s">
        <v>2239</v>
      </c>
      <c r="F161" s="5" t="s">
        <v>2240</v>
      </c>
      <c r="G161" s="5" t="s">
        <v>2241</v>
      </c>
      <c r="J161" s="5" t="s">
        <v>2253</v>
      </c>
    </row>
    <row r="162" spans="1:10">
      <c r="A162" s="5">
        <v>161</v>
      </c>
      <c r="B162" s="5" t="s">
        <v>1679</v>
      </c>
      <c r="C162" s="5" t="s">
        <v>148</v>
      </c>
      <c r="D162" s="5" t="s">
        <v>2242</v>
      </c>
      <c r="E162" s="5" t="s">
        <v>2243</v>
      </c>
      <c r="F162" s="5" t="s">
        <v>2244</v>
      </c>
      <c r="G162" s="5" t="s">
        <v>2245</v>
      </c>
      <c r="J162" s="5" t="s">
        <v>2253</v>
      </c>
    </row>
    <row r="163" spans="1:10">
      <c r="A163" s="5">
        <v>162</v>
      </c>
      <c r="B163" s="5" t="s">
        <v>1679</v>
      </c>
      <c r="C163" s="5" t="s">
        <v>148</v>
      </c>
      <c r="D163" s="5" t="s">
        <v>2246</v>
      </c>
      <c r="E163" s="5" t="s">
        <v>2247</v>
      </c>
      <c r="F163" s="5" t="s">
        <v>2248</v>
      </c>
      <c r="G163" s="5" t="s">
        <v>2249</v>
      </c>
      <c r="J163" s="5" t="s">
        <v>2253</v>
      </c>
    </row>
    <row r="164" spans="1:10">
      <c r="A164" s="5">
        <v>163</v>
      </c>
      <c r="B164" s="5" t="s">
        <v>1679</v>
      </c>
      <c r="C164" s="5" t="s">
        <v>148</v>
      </c>
      <c r="D164" s="5" t="s">
        <v>2250</v>
      </c>
      <c r="E164" s="5" t="s">
        <v>2251</v>
      </c>
      <c r="F164" s="5" t="s">
        <v>2248</v>
      </c>
      <c r="G164" s="5" t="s">
        <v>2252</v>
      </c>
      <c r="J164" s="5" t="s">
        <v>2253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64"/>
  </cols>
  <sheetData>
    <row r="1" spans="1:4">
      <c r="A1" s="1064" t="s">
        <v>1654</v>
      </c>
      <c r="B1" s="1064" t="s">
        <v>491</v>
      </c>
      <c r="C1" s="1064" t="s">
        <v>492</v>
      </c>
      <c r="D1" s="1064" t="s">
        <v>1653</v>
      </c>
    </row>
    <row r="2" spans="1:4">
      <c r="A2" s="1064">
        <v>1</v>
      </c>
      <c r="B2" s="1064" t="s">
        <v>769</v>
      </c>
      <c r="C2" s="1064" t="s">
        <v>769</v>
      </c>
      <c r="D2" s="1064" t="s">
        <v>770</v>
      </c>
    </row>
    <row r="3" spans="1:4">
      <c r="A3" s="1064">
        <v>2</v>
      </c>
      <c r="B3" s="1064" t="s">
        <v>769</v>
      </c>
      <c r="C3" s="1064" t="s">
        <v>771</v>
      </c>
      <c r="D3" s="1064" t="s">
        <v>772</v>
      </c>
    </row>
    <row r="4" spans="1:4">
      <c r="A4" s="1064">
        <v>3</v>
      </c>
      <c r="B4" s="1064" t="s">
        <v>769</v>
      </c>
      <c r="C4" s="1064" t="s">
        <v>773</v>
      </c>
      <c r="D4" s="1064" t="s">
        <v>774</v>
      </c>
    </row>
    <row r="5" spans="1:4">
      <c r="A5" s="1064">
        <v>4</v>
      </c>
      <c r="B5" s="1064" t="s">
        <v>769</v>
      </c>
      <c r="C5" s="1064" t="s">
        <v>775</v>
      </c>
      <c r="D5" s="1064" t="s">
        <v>776</v>
      </c>
    </row>
    <row r="6" spans="1:4">
      <c r="A6" s="1064">
        <v>5</v>
      </c>
      <c r="B6" s="1064" t="s">
        <v>769</v>
      </c>
      <c r="C6" s="1064" t="s">
        <v>777</v>
      </c>
      <c r="D6" s="1064" t="s">
        <v>778</v>
      </c>
    </row>
    <row r="7" spans="1:4">
      <c r="A7" s="1064">
        <v>6</v>
      </c>
      <c r="B7" s="1064" t="s">
        <v>769</v>
      </c>
      <c r="C7" s="1064" t="s">
        <v>779</v>
      </c>
      <c r="D7" s="1064" t="s">
        <v>780</v>
      </c>
    </row>
    <row r="8" spans="1:4">
      <c r="A8" s="1064">
        <v>7</v>
      </c>
      <c r="B8" s="1064" t="s">
        <v>769</v>
      </c>
      <c r="C8" s="1064" t="s">
        <v>781</v>
      </c>
      <c r="D8" s="1064" t="s">
        <v>782</v>
      </c>
    </row>
    <row r="9" spans="1:4">
      <c r="A9" s="1064">
        <v>8</v>
      </c>
      <c r="B9" s="1064" t="s">
        <v>769</v>
      </c>
      <c r="C9" s="1064" t="s">
        <v>783</v>
      </c>
      <c r="D9" s="1064" t="s">
        <v>784</v>
      </c>
    </row>
    <row r="10" spans="1:4">
      <c r="A10" s="1064">
        <v>9</v>
      </c>
      <c r="B10" s="1064" t="s">
        <v>769</v>
      </c>
      <c r="C10" s="1064" t="s">
        <v>785</v>
      </c>
      <c r="D10" s="1064" t="s">
        <v>786</v>
      </c>
    </row>
    <row r="11" spans="1:4">
      <c r="A11" s="1064">
        <v>10</v>
      </c>
      <c r="B11" s="1064" t="s">
        <v>769</v>
      </c>
      <c r="C11" s="1064" t="s">
        <v>787</v>
      </c>
      <c r="D11" s="1064" t="s">
        <v>788</v>
      </c>
    </row>
    <row r="12" spans="1:4">
      <c r="A12" s="1064">
        <v>11</v>
      </c>
      <c r="B12" s="1064" t="s">
        <v>769</v>
      </c>
      <c r="C12" s="1064" t="s">
        <v>789</v>
      </c>
      <c r="D12" s="1064" t="s">
        <v>790</v>
      </c>
    </row>
    <row r="13" spans="1:4">
      <c r="A13" s="1064">
        <v>12</v>
      </c>
      <c r="B13" s="1064" t="s">
        <v>769</v>
      </c>
      <c r="C13" s="1064" t="s">
        <v>791</v>
      </c>
      <c r="D13" s="1064" t="s">
        <v>792</v>
      </c>
    </row>
    <row r="14" spans="1:4">
      <c r="A14" s="1064">
        <v>13</v>
      </c>
      <c r="B14" s="1064" t="s">
        <v>769</v>
      </c>
      <c r="C14" s="1064" t="s">
        <v>793</v>
      </c>
      <c r="D14" s="1064" t="s">
        <v>794</v>
      </c>
    </row>
    <row r="15" spans="1:4">
      <c r="A15" s="1064">
        <v>14</v>
      </c>
      <c r="B15" s="1064" t="s">
        <v>769</v>
      </c>
      <c r="C15" s="1064" t="s">
        <v>795</v>
      </c>
      <c r="D15" s="1064" t="s">
        <v>796</v>
      </c>
    </row>
    <row r="16" spans="1:4">
      <c r="A16" s="1064">
        <v>15</v>
      </c>
      <c r="B16" s="1064" t="s">
        <v>769</v>
      </c>
      <c r="C16" s="1064" t="s">
        <v>797</v>
      </c>
      <c r="D16" s="1064" t="s">
        <v>798</v>
      </c>
    </row>
    <row r="17" spans="1:4">
      <c r="A17" s="1064">
        <v>16</v>
      </c>
      <c r="B17" s="1064" t="s">
        <v>769</v>
      </c>
      <c r="C17" s="1064" t="s">
        <v>799</v>
      </c>
      <c r="D17" s="1064" t="s">
        <v>800</v>
      </c>
    </row>
    <row r="18" spans="1:4">
      <c r="A18" s="1064">
        <v>17</v>
      </c>
      <c r="B18" s="1064" t="s">
        <v>769</v>
      </c>
      <c r="C18" s="1064" t="s">
        <v>801</v>
      </c>
      <c r="D18" s="1064" t="s">
        <v>802</v>
      </c>
    </row>
    <row r="19" spans="1:4">
      <c r="A19" s="1064">
        <v>18</v>
      </c>
      <c r="B19" s="1064" t="s">
        <v>769</v>
      </c>
      <c r="C19" s="1064" t="s">
        <v>803</v>
      </c>
      <c r="D19" s="1064" t="s">
        <v>804</v>
      </c>
    </row>
    <row r="20" spans="1:4">
      <c r="A20" s="1064">
        <v>19</v>
      </c>
      <c r="B20" s="1064" t="s">
        <v>769</v>
      </c>
      <c r="C20" s="1064" t="s">
        <v>805</v>
      </c>
      <c r="D20" s="1064" t="s">
        <v>806</v>
      </c>
    </row>
    <row r="21" spans="1:4">
      <c r="A21" s="1064">
        <v>20</v>
      </c>
      <c r="B21" s="1064" t="s">
        <v>807</v>
      </c>
      <c r="C21" s="1064" t="s">
        <v>807</v>
      </c>
      <c r="D21" s="1064" t="s">
        <v>808</v>
      </c>
    </row>
    <row r="22" spans="1:4">
      <c r="A22" s="1064">
        <v>21</v>
      </c>
      <c r="B22" s="1064" t="s">
        <v>807</v>
      </c>
      <c r="C22" s="1064" t="s">
        <v>809</v>
      </c>
      <c r="D22" s="1064" t="s">
        <v>810</v>
      </c>
    </row>
    <row r="23" spans="1:4">
      <c r="A23" s="1064">
        <v>22</v>
      </c>
      <c r="B23" s="1064" t="s">
        <v>807</v>
      </c>
      <c r="C23" s="1064" t="s">
        <v>811</v>
      </c>
      <c r="D23" s="1064" t="s">
        <v>812</v>
      </c>
    </row>
    <row r="24" spans="1:4">
      <c r="A24" s="1064">
        <v>23</v>
      </c>
      <c r="B24" s="1064" t="s">
        <v>807</v>
      </c>
      <c r="C24" s="1064" t="s">
        <v>813</v>
      </c>
      <c r="D24" s="1064" t="s">
        <v>814</v>
      </c>
    </row>
    <row r="25" spans="1:4">
      <c r="A25" s="1064">
        <v>24</v>
      </c>
      <c r="B25" s="1064" t="s">
        <v>807</v>
      </c>
      <c r="C25" s="1064" t="s">
        <v>815</v>
      </c>
      <c r="D25" s="1064" t="s">
        <v>816</v>
      </c>
    </row>
    <row r="26" spans="1:4">
      <c r="A26" s="1064">
        <v>25</v>
      </c>
      <c r="B26" s="1064" t="s">
        <v>807</v>
      </c>
      <c r="C26" s="1064" t="s">
        <v>817</v>
      </c>
      <c r="D26" s="1064" t="s">
        <v>818</v>
      </c>
    </row>
    <row r="27" spans="1:4">
      <c r="A27" s="1064">
        <v>26</v>
      </c>
      <c r="B27" s="1064" t="s">
        <v>807</v>
      </c>
      <c r="C27" s="1064" t="s">
        <v>819</v>
      </c>
      <c r="D27" s="1064" t="s">
        <v>820</v>
      </c>
    </row>
    <row r="28" spans="1:4">
      <c r="A28" s="1064">
        <v>27</v>
      </c>
      <c r="B28" s="1064" t="s">
        <v>807</v>
      </c>
      <c r="C28" s="1064" t="s">
        <v>821</v>
      </c>
      <c r="D28" s="1064" t="s">
        <v>822</v>
      </c>
    </row>
    <row r="29" spans="1:4">
      <c r="A29" s="1064">
        <v>28</v>
      </c>
      <c r="B29" s="1064" t="s">
        <v>807</v>
      </c>
      <c r="C29" s="1064" t="s">
        <v>823</v>
      </c>
      <c r="D29" s="1064" t="s">
        <v>824</v>
      </c>
    </row>
    <row r="30" spans="1:4">
      <c r="A30" s="1064">
        <v>29</v>
      </c>
      <c r="B30" s="1064" t="s">
        <v>807</v>
      </c>
      <c r="C30" s="1064" t="s">
        <v>825</v>
      </c>
      <c r="D30" s="1064" t="s">
        <v>826</v>
      </c>
    </row>
    <row r="31" spans="1:4">
      <c r="A31" s="1064">
        <v>30</v>
      </c>
      <c r="B31" s="1064" t="s">
        <v>807</v>
      </c>
      <c r="C31" s="1064" t="s">
        <v>827</v>
      </c>
      <c r="D31" s="1064" t="s">
        <v>828</v>
      </c>
    </row>
    <row r="32" spans="1:4">
      <c r="A32" s="1064">
        <v>31</v>
      </c>
      <c r="B32" s="1064" t="s">
        <v>807</v>
      </c>
      <c r="C32" s="1064" t="s">
        <v>829</v>
      </c>
      <c r="D32" s="1064" t="s">
        <v>830</v>
      </c>
    </row>
    <row r="33" spans="1:4">
      <c r="A33" s="1064">
        <v>32</v>
      </c>
      <c r="B33" s="1064" t="s">
        <v>831</v>
      </c>
      <c r="C33" s="1064" t="s">
        <v>833</v>
      </c>
      <c r="D33" s="1064" t="s">
        <v>834</v>
      </c>
    </row>
    <row r="34" spans="1:4">
      <c r="A34" s="1064">
        <v>33</v>
      </c>
      <c r="B34" s="1064" t="s">
        <v>831</v>
      </c>
      <c r="C34" s="1064" t="s">
        <v>831</v>
      </c>
      <c r="D34" s="1064" t="s">
        <v>832</v>
      </c>
    </row>
    <row r="35" spans="1:4">
      <c r="A35" s="1064">
        <v>34</v>
      </c>
      <c r="B35" s="1064" t="s">
        <v>831</v>
      </c>
      <c r="C35" s="1064" t="s">
        <v>835</v>
      </c>
      <c r="D35" s="1064" t="s">
        <v>836</v>
      </c>
    </row>
    <row r="36" spans="1:4">
      <c r="A36" s="1064">
        <v>35</v>
      </c>
      <c r="B36" s="1064" t="s">
        <v>831</v>
      </c>
      <c r="C36" s="1064" t="s">
        <v>837</v>
      </c>
      <c r="D36" s="1064" t="s">
        <v>838</v>
      </c>
    </row>
    <row r="37" spans="1:4">
      <c r="A37" s="1064">
        <v>36</v>
      </c>
      <c r="B37" s="1064" t="s">
        <v>831</v>
      </c>
      <c r="C37" s="1064" t="s">
        <v>839</v>
      </c>
      <c r="D37" s="1064" t="s">
        <v>840</v>
      </c>
    </row>
    <row r="38" spans="1:4">
      <c r="A38" s="1064">
        <v>37</v>
      </c>
      <c r="B38" s="1064" t="s">
        <v>831</v>
      </c>
      <c r="C38" s="1064" t="s">
        <v>841</v>
      </c>
      <c r="D38" s="1064" t="s">
        <v>842</v>
      </c>
    </row>
    <row r="39" spans="1:4">
      <c r="A39" s="1064">
        <v>38</v>
      </c>
      <c r="B39" s="1064" t="s">
        <v>843</v>
      </c>
      <c r="C39" s="1064" t="s">
        <v>843</v>
      </c>
      <c r="D39" s="1064" t="s">
        <v>844</v>
      </c>
    </row>
    <row r="40" spans="1:4">
      <c r="A40" s="1064">
        <v>39</v>
      </c>
      <c r="B40" s="1064" t="s">
        <v>843</v>
      </c>
      <c r="C40" s="1064" t="s">
        <v>845</v>
      </c>
      <c r="D40" s="1064" t="s">
        <v>846</v>
      </c>
    </row>
    <row r="41" spans="1:4">
      <c r="A41" s="1064">
        <v>40</v>
      </c>
      <c r="B41" s="1064" t="s">
        <v>843</v>
      </c>
      <c r="C41" s="1064" t="s">
        <v>847</v>
      </c>
      <c r="D41" s="1064" t="s">
        <v>848</v>
      </c>
    </row>
    <row r="42" spans="1:4">
      <c r="A42" s="1064">
        <v>41</v>
      </c>
      <c r="B42" s="1064" t="s">
        <v>843</v>
      </c>
      <c r="C42" s="1064" t="s">
        <v>849</v>
      </c>
      <c r="D42" s="1064" t="s">
        <v>850</v>
      </c>
    </row>
    <row r="43" spans="1:4">
      <c r="A43" s="1064">
        <v>42</v>
      </c>
      <c r="B43" s="1064" t="s">
        <v>843</v>
      </c>
      <c r="C43" s="1064" t="s">
        <v>851</v>
      </c>
      <c r="D43" s="1064" t="s">
        <v>852</v>
      </c>
    </row>
    <row r="44" spans="1:4">
      <c r="A44" s="1064">
        <v>43</v>
      </c>
      <c r="B44" s="1064" t="s">
        <v>843</v>
      </c>
      <c r="C44" s="1064" t="s">
        <v>853</v>
      </c>
      <c r="D44" s="1064" t="s">
        <v>854</v>
      </c>
    </row>
    <row r="45" spans="1:4">
      <c r="A45" s="1064">
        <v>44</v>
      </c>
      <c r="B45" s="1064" t="s">
        <v>843</v>
      </c>
      <c r="C45" s="1064" t="s">
        <v>855</v>
      </c>
      <c r="D45" s="1064" t="s">
        <v>856</v>
      </c>
    </row>
    <row r="46" spans="1:4">
      <c r="A46" s="1064">
        <v>45</v>
      </c>
      <c r="B46" s="1064" t="s">
        <v>843</v>
      </c>
      <c r="C46" s="1064" t="s">
        <v>857</v>
      </c>
      <c r="D46" s="1064" t="s">
        <v>858</v>
      </c>
    </row>
    <row r="47" spans="1:4">
      <c r="A47" s="1064">
        <v>46</v>
      </c>
      <c r="B47" s="1064" t="s">
        <v>843</v>
      </c>
      <c r="C47" s="1064" t="s">
        <v>859</v>
      </c>
      <c r="D47" s="1064" t="s">
        <v>860</v>
      </c>
    </row>
    <row r="48" spans="1:4">
      <c r="A48" s="1064">
        <v>47</v>
      </c>
      <c r="B48" s="1064" t="s">
        <v>843</v>
      </c>
      <c r="C48" s="1064" t="s">
        <v>861</v>
      </c>
      <c r="D48" s="1064" t="s">
        <v>862</v>
      </c>
    </row>
    <row r="49" spans="1:4">
      <c r="A49" s="1064">
        <v>48</v>
      </c>
      <c r="B49" s="1064" t="s">
        <v>843</v>
      </c>
      <c r="C49" s="1064" t="s">
        <v>863</v>
      </c>
      <c r="D49" s="1064" t="s">
        <v>864</v>
      </c>
    </row>
    <row r="50" spans="1:4">
      <c r="A50" s="1064">
        <v>49</v>
      </c>
      <c r="B50" s="1064" t="s">
        <v>843</v>
      </c>
      <c r="C50" s="1064" t="s">
        <v>865</v>
      </c>
      <c r="D50" s="1064" t="s">
        <v>866</v>
      </c>
    </row>
    <row r="51" spans="1:4">
      <c r="A51" s="1064">
        <v>50</v>
      </c>
      <c r="B51" s="1064" t="s">
        <v>843</v>
      </c>
      <c r="C51" s="1064" t="s">
        <v>867</v>
      </c>
      <c r="D51" s="1064" t="s">
        <v>868</v>
      </c>
    </row>
    <row r="52" spans="1:4">
      <c r="A52" s="1064">
        <v>51</v>
      </c>
      <c r="B52" s="1064" t="s">
        <v>869</v>
      </c>
      <c r="C52" s="1064" t="s">
        <v>869</v>
      </c>
      <c r="D52" s="1064" t="s">
        <v>870</v>
      </c>
    </row>
    <row r="53" spans="1:4">
      <c r="A53" s="1064">
        <v>52</v>
      </c>
      <c r="B53" s="1064" t="s">
        <v>869</v>
      </c>
      <c r="C53" s="1064" t="s">
        <v>871</v>
      </c>
      <c r="D53" s="1064" t="s">
        <v>872</v>
      </c>
    </row>
    <row r="54" spans="1:4">
      <c r="A54" s="1064">
        <v>53</v>
      </c>
      <c r="B54" s="1064" t="s">
        <v>869</v>
      </c>
      <c r="C54" s="1064" t="s">
        <v>873</v>
      </c>
      <c r="D54" s="1064" t="s">
        <v>874</v>
      </c>
    </row>
    <row r="55" spans="1:4">
      <c r="A55" s="1064">
        <v>54</v>
      </c>
      <c r="B55" s="1064" t="s">
        <v>869</v>
      </c>
      <c r="C55" s="1064" t="s">
        <v>875</v>
      </c>
      <c r="D55" s="1064" t="s">
        <v>876</v>
      </c>
    </row>
    <row r="56" spans="1:4">
      <c r="A56" s="1064">
        <v>55</v>
      </c>
      <c r="B56" s="1064" t="s">
        <v>869</v>
      </c>
      <c r="C56" s="1064" t="s">
        <v>877</v>
      </c>
      <c r="D56" s="1064" t="s">
        <v>878</v>
      </c>
    </row>
    <row r="57" spans="1:4">
      <c r="A57" s="1064">
        <v>56</v>
      </c>
      <c r="B57" s="1064" t="s">
        <v>869</v>
      </c>
      <c r="C57" s="1064" t="s">
        <v>879</v>
      </c>
      <c r="D57" s="1064" t="s">
        <v>880</v>
      </c>
    </row>
    <row r="58" spans="1:4">
      <c r="A58" s="1064">
        <v>57</v>
      </c>
      <c r="B58" s="1064" t="s">
        <v>869</v>
      </c>
      <c r="C58" s="1064" t="s">
        <v>881</v>
      </c>
      <c r="D58" s="1064" t="s">
        <v>882</v>
      </c>
    </row>
    <row r="59" spans="1:4">
      <c r="A59" s="1064">
        <v>58</v>
      </c>
      <c r="B59" s="1064" t="s">
        <v>869</v>
      </c>
      <c r="C59" s="1064" t="s">
        <v>883</v>
      </c>
      <c r="D59" s="1064" t="s">
        <v>884</v>
      </c>
    </row>
    <row r="60" spans="1:4">
      <c r="A60" s="1064">
        <v>59</v>
      </c>
      <c r="B60" s="1064" t="s">
        <v>885</v>
      </c>
      <c r="C60" s="1064" t="s">
        <v>885</v>
      </c>
      <c r="D60" s="1064" t="s">
        <v>886</v>
      </c>
    </row>
    <row r="61" spans="1:4">
      <c r="A61" s="1064">
        <v>60</v>
      </c>
      <c r="B61" s="1064" t="s">
        <v>885</v>
      </c>
      <c r="C61" s="1064" t="s">
        <v>887</v>
      </c>
      <c r="D61" s="1064" t="s">
        <v>888</v>
      </c>
    </row>
    <row r="62" spans="1:4">
      <c r="A62" s="1064">
        <v>61</v>
      </c>
      <c r="B62" s="1064" t="s">
        <v>885</v>
      </c>
      <c r="C62" s="1064" t="s">
        <v>889</v>
      </c>
      <c r="D62" s="1064" t="s">
        <v>890</v>
      </c>
    </row>
    <row r="63" spans="1:4">
      <c r="A63" s="1064">
        <v>62</v>
      </c>
      <c r="B63" s="1064" t="s">
        <v>885</v>
      </c>
      <c r="C63" s="1064" t="s">
        <v>891</v>
      </c>
      <c r="D63" s="1064" t="s">
        <v>892</v>
      </c>
    </row>
    <row r="64" spans="1:4">
      <c r="A64" s="1064">
        <v>63</v>
      </c>
      <c r="B64" s="1064" t="s">
        <v>885</v>
      </c>
      <c r="C64" s="1064" t="s">
        <v>893</v>
      </c>
      <c r="D64" s="1064" t="s">
        <v>894</v>
      </c>
    </row>
    <row r="65" spans="1:4">
      <c r="A65" s="1064">
        <v>64</v>
      </c>
      <c r="B65" s="1064" t="s">
        <v>885</v>
      </c>
      <c r="C65" s="1064" t="s">
        <v>895</v>
      </c>
      <c r="D65" s="1064" t="s">
        <v>896</v>
      </c>
    </row>
    <row r="66" spans="1:4">
      <c r="A66" s="1064">
        <v>65</v>
      </c>
      <c r="B66" s="1064" t="s">
        <v>885</v>
      </c>
      <c r="C66" s="1064" t="s">
        <v>897</v>
      </c>
      <c r="D66" s="1064" t="s">
        <v>898</v>
      </c>
    </row>
    <row r="67" spans="1:4">
      <c r="A67" s="1064">
        <v>66</v>
      </c>
      <c r="B67" s="1064" t="s">
        <v>885</v>
      </c>
      <c r="C67" s="1064" t="s">
        <v>899</v>
      </c>
      <c r="D67" s="1064" t="s">
        <v>900</v>
      </c>
    </row>
    <row r="68" spans="1:4">
      <c r="A68" s="1064">
        <v>67</v>
      </c>
      <c r="B68" s="1064" t="s">
        <v>885</v>
      </c>
      <c r="C68" s="1064" t="s">
        <v>901</v>
      </c>
      <c r="D68" s="1064" t="s">
        <v>902</v>
      </c>
    </row>
    <row r="69" spans="1:4">
      <c r="A69" s="1064">
        <v>68</v>
      </c>
      <c r="B69" s="1064" t="s">
        <v>885</v>
      </c>
      <c r="C69" s="1064" t="s">
        <v>903</v>
      </c>
      <c r="D69" s="1064" t="s">
        <v>904</v>
      </c>
    </row>
    <row r="70" spans="1:4">
      <c r="A70" s="1064">
        <v>69</v>
      </c>
      <c r="B70" s="1064" t="s">
        <v>885</v>
      </c>
      <c r="C70" s="1064" t="s">
        <v>905</v>
      </c>
      <c r="D70" s="1064" t="s">
        <v>906</v>
      </c>
    </row>
    <row r="71" spans="1:4">
      <c r="A71" s="1064">
        <v>70</v>
      </c>
      <c r="B71" s="1064" t="s">
        <v>907</v>
      </c>
      <c r="C71" s="1064" t="s">
        <v>909</v>
      </c>
      <c r="D71" s="1064" t="s">
        <v>910</v>
      </c>
    </row>
    <row r="72" spans="1:4">
      <c r="A72" s="1064">
        <v>71</v>
      </c>
      <c r="B72" s="1064" t="s">
        <v>907</v>
      </c>
      <c r="C72" s="1064" t="s">
        <v>907</v>
      </c>
      <c r="D72" s="1064" t="s">
        <v>908</v>
      </c>
    </row>
    <row r="73" spans="1:4">
      <c r="A73" s="1064">
        <v>72</v>
      </c>
      <c r="B73" s="1064" t="s">
        <v>907</v>
      </c>
      <c r="C73" s="1064" t="s">
        <v>911</v>
      </c>
      <c r="D73" s="1064" t="s">
        <v>912</v>
      </c>
    </row>
    <row r="74" spans="1:4">
      <c r="A74" s="1064">
        <v>73</v>
      </c>
      <c r="B74" s="1064" t="s">
        <v>907</v>
      </c>
      <c r="C74" s="1064" t="s">
        <v>913</v>
      </c>
      <c r="D74" s="1064" t="s">
        <v>914</v>
      </c>
    </row>
    <row r="75" spans="1:4">
      <c r="A75" s="1064">
        <v>74</v>
      </c>
      <c r="B75" s="1064" t="s">
        <v>907</v>
      </c>
      <c r="C75" s="1064" t="s">
        <v>915</v>
      </c>
      <c r="D75" s="1064" t="s">
        <v>916</v>
      </c>
    </row>
    <row r="76" spans="1:4">
      <c r="A76" s="1064">
        <v>75</v>
      </c>
      <c r="B76" s="1064" t="s">
        <v>917</v>
      </c>
      <c r="C76" s="1064" t="s">
        <v>917</v>
      </c>
      <c r="D76" s="1064" t="s">
        <v>918</v>
      </c>
    </row>
    <row r="77" spans="1:4">
      <c r="A77" s="1064">
        <v>76</v>
      </c>
      <c r="B77" s="1064" t="s">
        <v>917</v>
      </c>
      <c r="C77" s="1064" t="s">
        <v>919</v>
      </c>
      <c r="D77" s="1064" t="s">
        <v>920</v>
      </c>
    </row>
    <row r="78" spans="1:4">
      <c r="A78" s="1064">
        <v>77</v>
      </c>
      <c r="B78" s="1064" t="s">
        <v>917</v>
      </c>
      <c r="C78" s="1064" t="s">
        <v>921</v>
      </c>
      <c r="D78" s="1064" t="s">
        <v>922</v>
      </c>
    </row>
    <row r="79" spans="1:4">
      <c r="A79" s="1064">
        <v>78</v>
      </c>
      <c r="B79" s="1064" t="s">
        <v>917</v>
      </c>
      <c r="C79" s="1064" t="s">
        <v>923</v>
      </c>
      <c r="D79" s="1064" t="s">
        <v>924</v>
      </c>
    </row>
    <row r="80" spans="1:4">
      <c r="A80" s="1064">
        <v>79</v>
      </c>
      <c r="B80" s="1064" t="s">
        <v>917</v>
      </c>
      <c r="C80" s="1064" t="s">
        <v>925</v>
      </c>
      <c r="D80" s="1064" t="s">
        <v>926</v>
      </c>
    </row>
    <row r="81" spans="1:4">
      <c r="A81" s="1064">
        <v>80</v>
      </c>
      <c r="B81" s="1064" t="s">
        <v>917</v>
      </c>
      <c r="C81" s="1064" t="s">
        <v>927</v>
      </c>
      <c r="D81" s="1064" t="s">
        <v>928</v>
      </c>
    </row>
    <row r="82" spans="1:4">
      <c r="A82" s="1064">
        <v>81</v>
      </c>
      <c r="B82" s="1064" t="s">
        <v>917</v>
      </c>
      <c r="C82" s="1064" t="s">
        <v>929</v>
      </c>
      <c r="D82" s="1064" t="s">
        <v>930</v>
      </c>
    </row>
    <row r="83" spans="1:4">
      <c r="A83" s="1064">
        <v>82</v>
      </c>
      <c r="B83" s="1064" t="s">
        <v>917</v>
      </c>
      <c r="C83" s="1064" t="s">
        <v>931</v>
      </c>
      <c r="D83" s="1064" t="s">
        <v>932</v>
      </c>
    </row>
    <row r="84" spans="1:4">
      <c r="A84" s="1064">
        <v>83</v>
      </c>
      <c r="B84" s="1064" t="s">
        <v>933</v>
      </c>
      <c r="C84" s="1064" t="s">
        <v>933</v>
      </c>
      <c r="D84" s="1064" t="s">
        <v>934</v>
      </c>
    </row>
    <row r="85" spans="1:4">
      <c r="A85" s="1064">
        <v>84</v>
      </c>
      <c r="B85" s="1064" t="s">
        <v>935</v>
      </c>
      <c r="C85" s="1064" t="s">
        <v>935</v>
      </c>
      <c r="D85" s="1064" t="s">
        <v>936</v>
      </c>
    </row>
    <row r="86" spans="1:4">
      <c r="A86" s="1064">
        <v>85</v>
      </c>
      <c r="B86" s="1064" t="s">
        <v>937</v>
      </c>
      <c r="C86" s="1064" t="s">
        <v>937</v>
      </c>
      <c r="D86" s="1064" t="s">
        <v>938</v>
      </c>
    </row>
    <row r="87" spans="1:4">
      <c r="A87" s="1064">
        <v>86</v>
      </c>
      <c r="B87" s="1064" t="s">
        <v>939</v>
      </c>
      <c r="C87" s="1064" t="s">
        <v>939</v>
      </c>
      <c r="D87" s="1064" t="s">
        <v>940</v>
      </c>
    </row>
    <row r="88" spans="1:4">
      <c r="A88" s="1064">
        <v>87</v>
      </c>
      <c r="B88" s="1064" t="s">
        <v>941</v>
      </c>
      <c r="C88" s="1064" t="s">
        <v>941</v>
      </c>
      <c r="D88" s="1064" t="s">
        <v>942</v>
      </c>
    </row>
    <row r="89" spans="1:4">
      <c r="A89" s="1064">
        <v>88</v>
      </c>
      <c r="B89" s="1064" t="s">
        <v>943</v>
      </c>
      <c r="C89" s="1064" t="s">
        <v>943</v>
      </c>
      <c r="D89" s="1064" t="s">
        <v>944</v>
      </c>
    </row>
    <row r="90" spans="1:4">
      <c r="A90" s="1064">
        <v>89</v>
      </c>
      <c r="B90" s="1064" t="s">
        <v>945</v>
      </c>
      <c r="C90" s="1064" t="s">
        <v>945</v>
      </c>
      <c r="D90" s="1064" t="s">
        <v>946</v>
      </c>
    </row>
    <row r="91" spans="1:4">
      <c r="A91" s="1064">
        <v>90</v>
      </c>
      <c r="B91" s="1064" t="s">
        <v>947</v>
      </c>
      <c r="C91" s="1064" t="s">
        <v>947</v>
      </c>
      <c r="D91" s="1064" t="s">
        <v>948</v>
      </c>
    </row>
    <row r="92" spans="1:4">
      <c r="A92" s="1064">
        <v>91</v>
      </c>
      <c r="B92" s="1064" t="s">
        <v>949</v>
      </c>
      <c r="C92" s="1064" t="s">
        <v>949</v>
      </c>
      <c r="D92" s="1064" t="s">
        <v>950</v>
      </c>
    </row>
    <row r="93" spans="1:4">
      <c r="A93" s="1064">
        <v>92</v>
      </c>
      <c r="B93" s="1064" t="s">
        <v>951</v>
      </c>
      <c r="C93" s="1064" t="s">
        <v>951</v>
      </c>
      <c r="D93" s="1064" t="s">
        <v>952</v>
      </c>
    </row>
    <row r="94" spans="1:4">
      <c r="A94" s="1064">
        <v>93</v>
      </c>
      <c r="B94" s="1064" t="s">
        <v>953</v>
      </c>
      <c r="C94" s="1064" t="s">
        <v>953</v>
      </c>
      <c r="D94" s="1064" t="s">
        <v>954</v>
      </c>
    </row>
    <row r="95" spans="1:4">
      <c r="A95" s="1064">
        <v>94</v>
      </c>
      <c r="B95" s="1064" t="s">
        <v>955</v>
      </c>
      <c r="C95" s="1064" t="s">
        <v>955</v>
      </c>
      <c r="D95" s="1064" t="s">
        <v>956</v>
      </c>
    </row>
    <row r="96" spans="1:4">
      <c r="A96" s="1064">
        <v>95</v>
      </c>
      <c r="B96" s="1064" t="s">
        <v>957</v>
      </c>
      <c r="C96" s="1064" t="s">
        <v>959</v>
      </c>
      <c r="D96" s="1064" t="s">
        <v>960</v>
      </c>
    </row>
    <row r="97" spans="1:4">
      <c r="A97" s="1064">
        <v>96</v>
      </c>
      <c r="B97" s="1064" t="s">
        <v>957</v>
      </c>
      <c r="C97" s="1064" t="s">
        <v>961</v>
      </c>
      <c r="D97" s="1064" t="s">
        <v>962</v>
      </c>
    </row>
    <row r="98" spans="1:4">
      <c r="A98" s="1064">
        <v>97</v>
      </c>
      <c r="B98" s="1064" t="s">
        <v>957</v>
      </c>
      <c r="C98" s="1064" t="s">
        <v>963</v>
      </c>
      <c r="D98" s="1064" t="s">
        <v>964</v>
      </c>
    </row>
    <row r="99" spans="1:4">
      <c r="A99" s="1064">
        <v>98</v>
      </c>
      <c r="B99" s="1064" t="s">
        <v>957</v>
      </c>
      <c r="C99" s="1064" t="s">
        <v>911</v>
      </c>
      <c r="D99" s="1064" t="s">
        <v>965</v>
      </c>
    </row>
    <row r="100" spans="1:4">
      <c r="A100" s="1064">
        <v>99</v>
      </c>
      <c r="B100" s="1064" t="s">
        <v>957</v>
      </c>
      <c r="C100" s="1064" t="s">
        <v>966</v>
      </c>
      <c r="D100" s="1064" t="s">
        <v>967</v>
      </c>
    </row>
    <row r="101" spans="1:4">
      <c r="A101" s="1064">
        <v>100</v>
      </c>
      <c r="B101" s="1064" t="s">
        <v>957</v>
      </c>
      <c r="C101" s="1064" t="s">
        <v>957</v>
      </c>
      <c r="D101" s="1064" t="s">
        <v>958</v>
      </c>
    </row>
    <row r="102" spans="1:4">
      <c r="A102" s="1064">
        <v>101</v>
      </c>
      <c r="B102" s="1064" t="s">
        <v>957</v>
      </c>
      <c r="C102" s="1064" t="s">
        <v>968</v>
      </c>
      <c r="D102" s="1064" t="s">
        <v>969</v>
      </c>
    </row>
    <row r="103" spans="1:4">
      <c r="A103" s="1064">
        <v>102</v>
      </c>
      <c r="B103" s="1064" t="s">
        <v>957</v>
      </c>
      <c r="C103" s="1064" t="s">
        <v>970</v>
      </c>
      <c r="D103" s="1064" t="s">
        <v>971</v>
      </c>
    </row>
    <row r="104" spans="1:4">
      <c r="A104" s="1064">
        <v>103</v>
      </c>
      <c r="B104" s="1064" t="s">
        <v>957</v>
      </c>
      <c r="C104" s="1064" t="s">
        <v>972</v>
      </c>
      <c r="D104" s="1064" t="s">
        <v>973</v>
      </c>
    </row>
    <row r="105" spans="1:4">
      <c r="A105" s="1064">
        <v>104</v>
      </c>
      <c r="B105" s="1064" t="s">
        <v>957</v>
      </c>
      <c r="C105" s="1064" t="s">
        <v>974</v>
      </c>
      <c r="D105" s="1064" t="s">
        <v>975</v>
      </c>
    </row>
    <row r="106" spans="1:4">
      <c r="A106" s="1064">
        <v>105</v>
      </c>
      <c r="B106" s="1064" t="s">
        <v>957</v>
      </c>
      <c r="C106" s="1064" t="s">
        <v>976</v>
      </c>
      <c r="D106" s="1064" t="s">
        <v>977</v>
      </c>
    </row>
    <row r="107" spans="1:4">
      <c r="A107" s="1064">
        <v>106</v>
      </c>
      <c r="B107" s="1064" t="s">
        <v>957</v>
      </c>
      <c r="C107" s="1064" t="s">
        <v>978</v>
      </c>
      <c r="D107" s="1064" t="s">
        <v>979</v>
      </c>
    </row>
    <row r="108" spans="1:4">
      <c r="A108" s="1064">
        <v>107</v>
      </c>
      <c r="B108" s="1064" t="s">
        <v>957</v>
      </c>
      <c r="C108" s="1064" t="s">
        <v>929</v>
      </c>
      <c r="D108" s="1064" t="s">
        <v>980</v>
      </c>
    </row>
    <row r="109" spans="1:4">
      <c r="A109" s="1064">
        <v>108</v>
      </c>
      <c r="B109" s="1064" t="s">
        <v>957</v>
      </c>
      <c r="C109" s="1064" t="s">
        <v>981</v>
      </c>
      <c r="D109" s="1064" t="s">
        <v>982</v>
      </c>
    </row>
    <row r="110" spans="1:4">
      <c r="A110" s="1064">
        <v>109</v>
      </c>
      <c r="B110" s="1064" t="s">
        <v>983</v>
      </c>
      <c r="C110" s="1064" t="s">
        <v>985</v>
      </c>
      <c r="D110" s="1064" t="s">
        <v>986</v>
      </c>
    </row>
    <row r="111" spans="1:4">
      <c r="A111" s="1064">
        <v>110</v>
      </c>
      <c r="B111" s="1064" t="s">
        <v>983</v>
      </c>
      <c r="C111" s="1064" t="s">
        <v>987</v>
      </c>
      <c r="D111" s="1064" t="s">
        <v>988</v>
      </c>
    </row>
    <row r="112" spans="1:4">
      <c r="A112" s="1064">
        <v>111</v>
      </c>
      <c r="B112" s="1064" t="s">
        <v>983</v>
      </c>
      <c r="C112" s="1064" t="s">
        <v>983</v>
      </c>
      <c r="D112" s="1064" t="s">
        <v>984</v>
      </c>
    </row>
    <row r="113" spans="1:4">
      <c r="A113" s="1064">
        <v>112</v>
      </c>
      <c r="B113" s="1064" t="s">
        <v>983</v>
      </c>
      <c r="C113" s="1064" t="s">
        <v>989</v>
      </c>
      <c r="D113" s="1064" t="s">
        <v>990</v>
      </c>
    </row>
    <row r="114" spans="1:4">
      <c r="A114" s="1064">
        <v>113</v>
      </c>
      <c r="B114" s="1064" t="s">
        <v>983</v>
      </c>
      <c r="C114" s="1064" t="s">
        <v>853</v>
      </c>
      <c r="D114" s="1064" t="s">
        <v>991</v>
      </c>
    </row>
    <row r="115" spans="1:4">
      <c r="A115" s="1064">
        <v>114</v>
      </c>
      <c r="B115" s="1064" t="s">
        <v>983</v>
      </c>
      <c r="C115" s="1064" t="s">
        <v>992</v>
      </c>
      <c r="D115" s="1064" t="s">
        <v>993</v>
      </c>
    </row>
    <row r="116" spans="1:4">
      <c r="A116" s="1064">
        <v>115</v>
      </c>
      <c r="B116" s="1064" t="s">
        <v>983</v>
      </c>
      <c r="C116" s="1064" t="s">
        <v>994</v>
      </c>
      <c r="D116" s="1064" t="s">
        <v>995</v>
      </c>
    </row>
    <row r="117" spans="1:4">
      <c r="A117" s="1064">
        <v>116</v>
      </c>
      <c r="B117" s="1064" t="s">
        <v>983</v>
      </c>
      <c r="C117" s="1064" t="s">
        <v>996</v>
      </c>
      <c r="D117" s="1064" t="s">
        <v>997</v>
      </c>
    </row>
    <row r="118" spans="1:4">
      <c r="A118" s="1064">
        <v>117</v>
      </c>
      <c r="B118" s="1064" t="s">
        <v>983</v>
      </c>
      <c r="C118" s="1064" t="s">
        <v>998</v>
      </c>
      <c r="D118" s="1064" t="s">
        <v>999</v>
      </c>
    </row>
    <row r="119" spans="1:4">
      <c r="A119" s="1064">
        <v>118</v>
      </c>
      <c r="B119" s="1064" t="s">
        <v>983</v>
      </c>
      <c r="C119" s="1064" t="s">
        <v>1000</v>
      </c>
      <c r="D119" s="1064" t="s">
        <v>1001</v>
      </c>
    </row>
    <row r="120" spans="1:4">
      <c r="A120" s="1064">
        <v>119</v>
      </c>
      <c r="B120" s="1064" t="s">
        <v>1002</v>
      </c>
      <c r="C120" s="1064" t="s">
        <v>1002</v>
      </c>
      <c r="D120" s="1064" t="s">
        <v>1003</v>
      </c>
    </row>
    <row r="121" spans="1:4">
      <c r="A121" s="1064">
        <v>120</v>
      </c>
      <c r="B121" s="1064" t="s">
        <v>1002</v>
      </c>
      <c r="C121" s="1064" t="s">
        <v>1004</v>
      </c>
      <c r="D121" s="1064" t="s">
        <v>1005</v>
      </c>
    </row>
    <row r="122" spans="1:4">
      <c r="A122" s="1064">
        <v>121</v>
      </c>
      <c r="B122" s="1064" t="s">
        <v>1002</v>
      </c>
      <c r="C122" s="1064" t="s">
        <v>1006</v>
      </c>
      <c r="D122" s="1064" t="s">
        <v>1007</v>
      </c>
    </row>
    <row r="123" spans="1:4">
      <c r="A123" s="1064">
        <v>122</v>
      </c>
      <c r="B123" s="1064" t="s">
        <v>1002</v>
      </c>
      <c r="C123" s="1064" t="s">
        <v>1008</v>
      </c>
      <c r="D123" s="1064" t="s">
        <v>1009</v>
      </c>
    </row>
    <row r="124" spans="1:4">
      <c r="A124" s="1064">
        <v>123</v>
      </c>
      <c r="B124" s="1064" t="s">
        <v>1002</v>
      </c>
      <c r="C124" s="1064" t="s">
        <v>1010</v>
      </c>
      <c r="D124" s="1064" t="s">
        <v>1011</v>
      </c>
    </row>
    <row r="125" spans="1:4">
      <c r="A125" s="1064">
        <v>124</v>
      </c>
      <c r="B125" s="1064" t="s">
        <v>1002</v>
      </c>
      <c r="C125" s="1064" t="s">
        <v>1012</v>
      </c>
      <c r="D125" s="1064" t="s">
        <v>1013</v>
      </c>
    </row>
    <row r="126" spans="1:4">
      <c r="A126" s="1064">
        <v>125</v>
      </c>
      <c r="B126" s="1064" t="s">
        <v>1002</v>
      </c>
      <c r="C126" s="1064" t="s">
        <v>1014</v>
      </c>
      <c r="D126" s="1064" t="s">
        <v>1015</v>
      </c>
    </row>
    <row r="127" spans="1:4">
      <c r="A127" s="1064">
        <v>126</v>
      </c>
      <c r="B127" s="1064" t="s">
        <v>1002</v>
      </c>
      <c r="C127" s="1064" t="s">
        <v>1016</v>
      </c>
      <c r="D127" s="1064" t="s">
        <v>1017</v>
      </c>
    </row>
    <row r="128" spans="1:4">
      <c r="A128" s="1064">
        <v>127</v>
      </c>
      <c r="B128" s="1064" t="s">
        <v>1002</v>
      </c>
      <c r="C128" s="1064" t="s">
        <v>1018</v>
      </c>
      <c r="D128" s="1064" t="s">
        <v>1019</v>
      </c>
    </row>
    <row r="129" spans="1:4">
      <c r="A129" s="1064">
        <v>128</v>
      </c>
      <c r="B129" s="1064" t="s">
        <v>1002</v>
      </c>
      <c r="C129" s="1064" t="s">
        <v>1020</v>
      </c>
      <c r="D129" s="1064" t="s">
        <v>1021</v>
      </c>
    </row>
    <row r="130" spans="1:4">
      <c r="A130" s="1064">
        <v>129</v>
      </c>
      <c r="B130" s="1064" t="s">
        <v>1022</v>
      </c>
      <c r="C130" s="1064" t="s">
        <v>1024</v>
      </c>
      <c r="D130" s="1064" t="s">
        <v>1025</v>
      </c>
    </row>
    <row r="131" spans="1:4">
      <c r="A131" s="1064">
        <v>130</v>
      </c>
      <c r="B131" s="1064" t="s">
        <v>1022</v>
      </c>
      <c r="C131" s="1064" t="s">
        <v>1026</v>
      </c>
      <c r="D131" s="1064" t="s">
        <v>1027</v>
      </c>
    </row>
    <row r="132" spans="1:4">
      <c r="A132" s="1064">
        <v>131</v>
      </c>
      <c r="B132" s="1064" t="s">
        <v>1022</v>
      </c>
      <c r="C132" s="1064" t="s">
        <v>1028</v>
      </c>
      <c r="D132" s="1064" t="s">
        <v>1029</v>
      </c>
    </row>
    <row r="133" spans="1:4">
      <c r="A133" s="1064">
        <v>132</v>
      </c>
      <c r="B133" s="1064" t="s">
        <v>1022</v>
      </c>
      <c r="C133" s="1064" t="s">
        <v>1022</v>
      </c>
      <c r="D133" s="1064" t="s">
        <v>1023</v>
      </c>
    </row>
    <row r="134" spans="1:4">
      <c r="A134" s="1064">
        <v>133</v>
      </c>
      <c r="B134" s="1064" t="s">
        <v>1022</v>
      </c>
      <c r="C134" s="1064" t="s">
        <v>1030</v>
      </c>
      <c r="D134" s="1064" t="s">
        <v>1031</v>
      </c>
    </row>
    <row r="135" spans="1:4">
      <c r="A135" s="1064">
        <v>134</v>
      </c>
      <c r="B135" s="1064" t="s">
        <v>1022</v>
      </c>
      <c r="C135" s="1064" t="s">
        <v>1032</v>
      </c>
      <c r="D135" s="1064" t="s">
        <v>1033</v>
      </c>
    </row>
    <row r="136" spans="1:4">
      <c r="A136" s="1064">
        <v>135</v>
      </c>
      <c r="B136" s="1064" t="s">
        <v>1022</v>
      </c>
      <c r="C136" s="1064" t="s">
        <v>1034</v>
      </c>
      <c r="D136" s="1064" t="s">
        <v>1035</v>
      </c>
    </row>
    <row r="137" spans="1:4">
      <c r="A137" s="1064">
        <v>136</v>
      </c>
      <c r="B137" s="1064" t="s">
        <v>1022</v>
      </c>
      <c r="C137" s="1064" t="s">
        <v>841</v>
      </c>
      <c r="D137" s="1064" t="s">
        <v>1036</v>
      </c>
    </row>
    <row r="138" spans="1:4">
      <c r="A138" s="1064">
        <v>137</v>
      </c>
      <c r="B138" s="1064" t="s">
        <v>1022</v>
      </c>
      <c r="C138" s="1064" t="s">
        <v>1037</v>
      </c>
      <c r="D138" s="1064" t="s">
        <v>1038</v>
      </c>
    </row>
    <row r="139" spans="1:4">
      <c r="A139" s="1064">
        <v>138</v>
      </c>
      <c r="B139" s="1064" t="s">
        <v>1022</v>
      </c>
      <c r="C139" s="1064" t="s">
        <v>1039</v>
      </c>
      <c r="D139" s="1064" t="s">
        <v>1040</v>
      </c>
    </row>
    <row r="140" spans="1:4">
      <c r="A140" s="1064">
        <v>139</v>
      </c>
      <c r="B140" s="1064" t="s">
        <v>1041</v>
      </c>
      <c r="C140" s="1064" t="s">
        <v>1043</v>
      </c>
      <c r="D140" s="1064" t="s">
        <v>1044</v>
      </c>
    </row>
    <row r="141" spans="1:4">
      <c r="A141" s="1064">
        <v>140</v>
      </c>
      <c r="B141" s="1064" t="s">
        <v>1041</v>
      </c>
      <c r="C141" s="1064" t="s">
        <v>1045</v>
      </c>
      <c r="D141" s="1064" t="s">
        <v>1046</v>
      </c>
    </row>
    <row r="142" spans="1:4">
      <c r="A142" s="1064">
        <v>141</v>
      </c>
      <c r="B142" s="1064" t="s">
        <v>1041</v>
      </c>
      <c r="C142" s="1064" t="s">
        <v>1047</v>
      </c>
      <c r="D142" s="1064" t="s">
        <v>1048</v>
      </c>
    </row>
    <row r="143" spans="1:4">
      <c r="A143" s="1064">
        <v>142</v>
      </c>
      <c r="B143" s="1064" t="s">
        <v>1041</v>
      </c>
      <c r="C143" s="1064" t="s">
        <v>1041</v>
      </c>
      <c r="D143" s="1064" t="s">
        <v>1042</v>
      </c>
    </row>
    <row r="144" spans="1:4">
      <c r="A144" s="1064">
        <v>143</v>
      </c>
      <c r="B144" s="1064" t="s">
        <v>1041</v>
      </c>
      <c r="C144" s="1064" t="s">
        <v>1049</v>
      </c>
      <c r="D144" s="1064" t="s">
        <v>1050</v>
      </c>
    </row>
    <row r="145" spans="1:4">
      <c r="A145" s="1064">
        <v>144</v>
      </c>
      <c r="B145" s="1064" t="s">
        <v>1041</v>
      </c>
      <c r="C145" s="1064" t="s">
        <v>1051</v>
      </c>
      <c r="D145" s="1064" t="s">
        <v>1052</v>
      </c>
    </row>
    <row r="146" spans="1:4">
      <c r="A146" s="1064">
        <v>145</v>
      </c>
      <c r="B146" s="1064" t="s">
        <v>1041</v>
      </c>
      <c r="C146" s="1064" t="s">
        <v>1053</v>
      </c>
      <c r="D146" s="1064" t="s">
        <v>1054</v>
      </c>
    </row>
    <row r="147" spans="1:4">
      <c r="A147" s="1064">
        <v>146</v>
      </c>
      <c r="B147" s="1064" t="s">
        <v>1041</v>
      </c>
      <c r="C147" s="1064" t="s">
        <v>1055</v>
      </c>
      <c r="D147" s="1064" t="s">
        <v>1056</v>
      </c>
    </row>
    <row r="148" spans="1:4">
      <c r="A148" s="1064">
        <v>147</v>
      </c>
      <c r="B148" s="1064" t="s">
        <v>1041</v>
      </c>
      <c r="C148" s="1064" t="s">
        <v>819</v>
      </c>
      <c r="D148" s="1064" t="s">
        <v>1057</v>
      </c>
    </row>
    <row r="149" spans="1:4">
      <c r="A149" s="1064">
        <v>148</v>
      </c>
      <c r="B149" s="1064" t="s">
        <v>1041</v>
      </c>
      <c r="C149" s="1064" t="s">
        <v>1058</v>
      </c>
      <c r="D149" s="1064" t="s">
        <v>1059</v>
      </c>
    </row>
    <row r="150" spans="1:4">
      <c r="A150" s="1064">
        <v>149</v>
      </c>
      <c r="B150" s="1064" t="s">
        <v>1041</v>
      </c>
      <c r="C150" s="1064" t="s">
        <v>1060</v>
      </c>
      <c r="D150" s="1064" t="s">
        <v>1061</v>
      </c>
    </row>
    <row r="151" spans="1:4">
      <c r="A151" s="1064">
        <v>150</v>
      </c>
      <c r="B151" s="1064" t="s">
        <v>1041</v>
      </c>
      <c r="C151" s="1064" t="s">
        <v>1062</v>
      </c>
      <c r="D151" s="1064" t="s">
        <v>1063</v>
      </c>
    </row>
    <row r="152" spans="1:4">
      <c r="A152" s="1064">
        <v>151</v>
      </c>
      <c r="B152" s="1064" t="s">
        <v>1064</v>
      </c>
      <c r="C152" s="1064" t="s">
        <v>1066</v>
      </c>
      <c r="D152" s="1064" t="s">
        <v>1067</v>
      </c>
    </row>
    <row r="153" spans="1:4">
      <c r="A153" s="1064">
        <v>152</v>
      </c>
      <c r="B153" s="1064" t="s">
        <v>1064</v>
      </c>
      <c r="C153" s="1064" t="s">
        <v>1064</v>
      </c>
      <c r="D153" s="1064" t="s">
        <v>1065</v>
      </c>
    </row>
    <row r="154" spans="1:4">
      <c r="A154" s="1064">
        <v>153</v>
      </c>
      <c r="B154" s="1064" t="s">
        <v>1064</v>
      </c>
      <c r="C154" s="1064" t="s">
        <v>779</v>
      </c>
      <c r="D154" s="1064" t="s">
        <v>1068</v>
      </c>
    </row>
    <row r="155" spans="1:4">
      <c r="A155" s="1064">
        <v>154</v>
      </c>
      <c r="B155" s="1064" t="s">
        <v>1064</v>
      </c>
      <c r="C155" s="1064" t="s">
        <v>1069</v>
      </c>
      <c r="D155" s="1064" t="s">
        <v>1070</v>
      </c>
    </row>
    <row r="156" spans="1:4">
      <c r="A156" s="1064">
        <v>155</v>
      </c>
      <c r="B156" s="1064" t="s">
        <v>1064</v>
      </c>
      <c r="C156" s="1064" t="s">
        <v>1053</v>
      </c>
      <c r="D156" s="1064" t="s">
        <v>1071</v>
      </c>
    </row>
    <row r="157" spans="1:4">
      <c r="A157" s="1064">
        <v>156</v>
      </c>
      <c r="B157" s="1064" t="s">
        <v>1064</v>
      </c>
      <c r="C157" s="1064" t="s">
        <v>1072</v>
      </c>
      <c r="D157" s="1064" t="s">
        <v>1073</v>
      </c>
    </row>
    <row r="158" spans="1:4">
      <c r="A158" s="1064">
        <v>157</v>
      </c>
      <c r="B158" s="1064" t="s">
        <v>1064</v>
      </c>
      <c r="C158" s="1064" t="s">
        <v>1074</v>
      </c>
      <c r="D158" s="1064" t="s">
        <v>1075</v>
      </c>
    </row>
    <row r="159" spans="1:4">
      <c r="A159" s="1064">
        <v>158</v>
      </c>
      <c r="B159" s="1064" t="s">
        <v>1064</v>
      </c>
      <c r="C159" s="1064" t="s">
        <v>1076</v>
      </c>
      <c r="D159" s="1064" t="s">
        <v>1077</v>
      </c>
    </row>
    <row r="160" spans="1:4">
      <c r="A160" s="1064">
        <v>159</v>
      </c>
      <c r="B160" s="1064" t="s">
        <v>1064</v>
      </c>
      <c r="C160" s="1064" t="s">
        <v>1078</v>
      </c>
      <c r="D160" s="1064" t="s">
        <v>1079</v>
      </c>
    </row>
    <row r="161" spans="1:4">
      <c r="A161" s="1064">
        <v>160</v>
      </c>
      <c r="B161" s="1064" t="s">
        <v>1080</v>
      </c>
      <c r="C161" s="1064" t="s">
        <v>1082</v>
      </c>
      <c r="D161" s="1064" t="s">
        <v>1083</v>
      </c>
    </row>
    <row r="162" spans="1:4">
      <c r="A162" s="1064">
        <v>161</v>
      </c>
      <c r="B162" s="1064" t="s">
        <v>1080</v>
      </c>
      <c r="C162" s="1064" t="s">
        <v>1084</v>
      </c>
      <c r="D162" s="1064" t="s">
        <v>1085</v>
      </c>
    </row>
    <row r="163" spans="1:4">
      <c r="A163" s="1064">
        <v>162</v>
      </c>
      <c r="B163" s="1064" t="s">
        <v>1080</v>
      </c>
      <c r="C163" s="1064" t="s">
        <v>1086</v>
      </c>
      <c r="D163" s="1064" t="s">
        <v>1087</v>
      </c>
    </row>
    <row r="164" spans="1:4">
      <c r="A164" s="1064">
        <v>163</v>
      </c>
      <c r="B164" s="1064" t="s">
        <v>1080</v>
      </c>
      <c r="C164" s="1064" t="s">
        <v>1088</v>
      </c>
      <c r="D164" s="1064" t="s">
        <v>1089</v>
      </c>
    </row>
    <row r="165" spans="1:4">
      <c r="A165" s="1064">
        <v>164</v>
      </c>
      <c r="B165" s="1064" t="s">
        <v>1080</v>
      </c>
      <c r="C165" s="1064" t="s">
        <v>1090</v>
      </c>
      <c r="D165" s="1064" t="s">
        <v>1091</v>
      </c>
    </row>
    <row r="166" spans="1:4">
      <c r="A166" s="1064">
        <v>165</v>
      </c>
      <c r="B166" s="1064" t="s">
        <v>1080</v>
      </c>
      <c r="C166" s="1064" t="s">
        <v>1092</v>
      </c>
      <c r="D166" s="1064" t="s">
        <v>1093</v>
      </c>
    </row>
    <row r="167" spans="1:4">
      <c r="A167" s="1064">
        <v>166</v>
      </c>
      <c r="B167" s="1064" t="s">
        <v>1080</v>
      </c>
      <c r="C167" s="1064" t="s">
        <v>1094</v>
      </c>
      <c r="D167" s="1064" t="s">
        <v>1095</v>
      </c>
    </row>
    <row r="168" spans="1:4">
      <c r="A168" s="1064">
        <v>167</v>
      </c>
      <c r="B168" s="1064" t="s">
        <v>1080</v>
      </c>
      <c r="C168" s="1064" t="s">
        <v>1080</v>
      </c>
      <c r="D168" s="1064" t="s">
        <v>1081</v>
      </c>
    </row>
    <row r="169" spans="1:4">
      <c r="A169" s="1064">
        <v>168</v>
      </c>
      <c r="B169" s="1064" t="s">
        <v>1080</v>
      </c>
      <c r="C169" s="1064" t="s">
        <v>1096</v>
      </c>
      <c r="D169" s="1064" t="s">
        <v>1097</v>
      </c>
    </row>
    <row r="170" spans="1:4">
      <c r="A170" s="1064">
        <v>169</v>
      </c>
      <c r="B170" s="1064" t="s">
        <v>1080</v>
      </c>
      <c r="C170" s="1064" t="s">
        <v>1098</v>
      </c>
      <c r="D170" s="1064" t="s">
        <v>1099</v>
      </c>
    </row>
    <row r="171" spans="1:4">
      <c r="A171" s="1064">
        <v>170</v>
      </c>
      <c r="B171" s="1064" t="s">
        <v>1080</v>
      </c>
      <c r="C171" s="1064" t="s">
        <v>1100</v>
      </c>
      <c r="D171" s="1064" t="s">
        <v>1101</v>
      </c>
    </row>
    <row r="172" spans="1:4">
      <c r="A172" s="1064">
        <v>171</v>
      </c>
      <c r="B172" s="1064" t="s">
        <v>1080</v>
      </c>
      <c r="C172" s="1064" t="s">
        <v>1102</v>
      </c>
      <c r="D172" s="1064" t="s">
        <v>1103</v>
      </c>
    </row>
    <row r="173" spans="1:4">
      <c r="A173" s="1064">
        <v>172</v>
      </c>
      <c r="B173" s="1064" t="s">
        <v>1080</v>
      </c>
      <c r="C173" s="1064" t="s">
        <v>1104</v>
      </c>
      <c r="D173" s="1064" t="s">
        <v>1105</v>
      </c>
    </row>
    <row r="174" spans="1:4">
      <c r="A174" s="1064">
        <v>173</v>
      </c>
      <c r="B174" s="1064" t="s">
        <v>1106</v>
      </c>
      <c r="C174" s="1064" t="s">
        <v>1108</v>
      </c>
      <c r="D174" s="1064" t="s">
        <v>1109</v>
      </c>
    </row>
    <row r="175" spans="1:4">
      <c r="A175" s="1064">
        <v>174</v>
      </c>
      <c r="B175" s="1064" t="s">
        <v>1106</v>
      </c>
      <c r="C175" s="1064" t="s">
        <v>1110</v>
      </c>
      <c r="D175" s="1064" t="s">
        <v>1111</v>
      </c>
    </row>
    <row r="176" spans="1:4">
      <c r="A176" s="1064">
        <v>175</v>
      </c>
      <c r="B176" s="1064" t="s">
        <v>1106</v>
      </c>
      <c r="C176" s="1064" t="s">
        <v>1112</v>
      </c>
      <c r="D176" s="1064" t="s">
        <v>1113</v>
      </c>
    </row>
    <row r="177" spans="1:4">
      <c r="A177" s="1064">
        <v>176</v>
      </c>
      <c r="B177" s="1064" t="s">
        <v>1106</v>
      </c>
      <c r="C177" s="1064" t="s">
        <v>1114</v>
      </c>
      <c r="D177" s="1064" t="s">
        <v>1115</v>
      </c>
    </row>
    <row r="178" spans="1:4">
      <c r="A178" s="1064">
        <v>177</v>
      </c>
      <c r="B178" s="1064" t="s">
        <v>1106</v>
      </c>
      <c r="C178" s="1064" t="s">
        <v>1106</v>
      </c>
      <c r="D178" s="1064" t="s">
        <v>1107</v>
      </c>
    </row>
    <row r="179" spans="1:4">
      <c r="A179" s="1064">
        <v>178</v>
      </c>
      <c r="B179" s="1064" t="s">
        <v>1106</v>
      </c>
      <c r="C179" s="1064" t="s">
        <v>1116</v>
      </c>
      <c r="D179" s="1064" t="s">
        <v>1117</v>
      </c>
    </row>
    <row r="180" spans="1:4">
      <c r="A180" s="1064">
        <v>179</v>
      </c>
      <c r="B180" s="1064" t="s">
        <v>1106</v>
      </c>
      <c r="C180" s="1064" t="s">
        <v>1118</v>
      </c>
      <c r="D180" s="1064" t="s">
        <v>1119</v>
      </c>
    </row>
    <row r="181" spans="1:4">
      <c r="A181" s="1064">
        <v>180</v>
      </c>
      <c r="B181" s="1064" t="s">
        <v>1106</v>
      </c>
      <c r="C181" s="1064" t="s">
        <v>1120</v>
      </c>
      <c r="D181" s="1064" t="s">
        <v>1121</v>
      </c>
    </row>
    <row r="182" spans="1:4">
      <c r="A182" s="1064">
        <v>181</v>
      </c>
      <c r="B182" s="1064" t="s">
        <v>1106</v>
      </c>
      <c r="C182" s="1064" t="s">
        <v>1122</v>
      </c>
      <c r="D182" s="1064" t="s">
        <v>1123</v>
      </c>
    </row>
    <row r="183" spans="1:4">
      <c r="A183" s="1064">
        <v>182</v>
      </c>
      <c r="B183" s="1064" t="s">
        <v>1106</v>
      </c>
      <c r="C183" s="1064" t="s">
        <v>1124</v>
      </c>
      <c r="D183" s="1064" t="s">
        <v>1125</v>
      </c>
    </row>
    <row r="184" spans="1:4">
      <c r="A184" s="1064">
        <v>183</v>
      </c>
      <c r="B184" s="1064" t="s">
        <v>1106</v>
      </c>
      <c r="C184" s="1064" t="s">
        <v>1126</v>
      </c>
      <c r="D184" s="1064" t="s">
        <v>1127</v>
      </c>
    </row>
    <row r="185" spans="1:4">
      <c r="A185" s="1064">
        <v>184</v>
      </c>
      <c r="B185" s="1064" t="s">
        <v>1128</v>
      </c>
      <c r="C185" s="1064" t="s">
        <v>1130</v>
      </c>
      <c r="D185" s="1064" t="s">
        <v>1131</v>
      </c>
    </row>
    <row r="186" spans="1:4">
      <c r="A186" s="1064">
        <v>185</v>
      </c>
      <c r="B186" s="1064" t="s">
        <v>1128</v>
      </c>
      <c r="C186" s="1064" t="s">
        <v>1132</v>
      </c>
      <c r="D186" s="1064" t="s">
        <v>1133</v>
      </c>
    </row>
    <row r="187" spans="1:4">
      <c r="A187" s="1064">
        <v>186</v>
      </c>
      <c r="B187" s="1064" t="s">
        <v>1128</v>
      </c>
      <c r="C187" s="1064" t="s">
        <v>1134</v>
      </c>
      <c r="D187" s="1064" t="s">
        <v>1135</v>
      </c>
    </row>
    <row r="188" spans="1:4">
      <c r="A188" s="1064">
        <v>187</v>
      </c>
      <c r="B188" s="1064" t="s">
        <v>1128</v>
      </c>
      <c r="C188" s="1064" t="s">
        <v>1128</v>
      </c>
      <c r="D188" s="1064" t="s">
        <v>1129</v>
      </c>
    </row>
    <row r="189" spans="1:4">
      <c r="A189" s="1064">
        <v>188</v>
      </c>
      <c r="B189" s="1064" t="s">
        <v>1128</v>
      </c>
      <c r="C189" s="1064" t="s">
        <v>1136</v>
      </c>
      <c r="D189" s="1064" t="s">
        <v>1137</v>
      </c>
    </row>
    <row r="190" spans="1:4">
      <c r="A190" s="1064">
        <v>189</v>
      </c>
      <c r="B190" s="1064" t="s">
        <v>1128</v>
      </c>
      <c r="C190" s="1064" t="s">
        <v>1138</v>
      </c>
      <c r="D190" s="1064" t="s">
        <v>1139</v>
      </c>
    </row>
    <row r="191" spans="1:4">
      <c r="A191" s="1064">
        <v>190</v>
      </c>
      <c r="B191" s="1064" t="s">
        <v>1128</v>
      </c>
      <c r="C191" s="1064" t="s">
        <v>1140</v>
      </c>
      <c r="D191" s="1064" t="s">
        <v>1141</v>
      </c>
    </row>
    <row r="192" spans="1:4">
      <c r="A192" s="1064">
        <v>191</v>
      </c>
      <c r="B192" s="1064" t="s">
        <v>1128</v>
      </c>
      <c r="C192" s="1064" t="s">
        <v>1142</v>
      </c>
      <c r="D192" s="1064" t="s">
        <v>1143</v>
      </c>
    </row>
    <row r="193" spans="1:4">
      <c r="A193" s="1064">
        <v>192</v>
      </c>
      <c r="B193" s="1064" t="s">
        <v>1144</v>
      </c>
      <c r="C193" s="1064" t="s">
        <v>1146</v>
      </c>
      <c r="D193" s="1064" t="s">
        <v>1147</v>
      </c>
    </row>
    <row r="194" spans="1:4">
      <c r="A194" s="1064">
        <v>193</v>
      </c>
      <c r="B194" s="1064" t="s">
        <v>1144</v>
      </c>
      <c r="C194" s="1064" t="s">
        <v>1148</v>
      </c>
      <c r="D194" s="1064" t="s">
        <v>1149</v>
      </c>
    </row>
    <row r="195" spans="1:4">
      <c r="A195" s="1064">
        <v>194</v>
      </c>
      <c r="B195" s="1064" t="s">
        <v>1144</v>
      </c>
      <c r="C195" s="1064" t="s">
        <v>1150</v>
      </c>
      <c r="D195" s="1064" t="s">
        <v>1151</v>
      </c>
    </row>
    <row r="196" spans="1:4">
      <c r="A196" s="1064">
        <v>195</v>
      </c>
      <c r="B196" s="1064" t="s">
        <v>1144</v>
      </c>
      <c r="C196" s="1064" t="s">
        <v>1152</v>
      </c>
      <c r="D196" s="1064" t="s">
        <v>1153</v>
      </c>
    </row>
    <row r="197" spans="1:4">
      <c r="A197" s="1064">
        <v>196</v>
      </c>
      <c r="B197" s="1064" t="s">
        <v>1144</v>
      </c>
      <c r="C197" s="1064" t="s">
        <v>1154</v>
      </c>
      <c r="D197" s="1064" t="s">
        <v>1155</v>
      </c>
    </row>
    <row r="198" spans="1:4">
      <c r="A198" s="1064">
        <v>197</v>
      </c>
      <c r="B198" s="1064" t="s">
        <v>1144</v>
      </c>
      <c r="C198" s="1064" t="s">
        <v>1006</v>
      </c>
      <c r="D198" s="1064" t="s">
        <v>1156</v>
      </c>
    </row>
    <row r="199" spans="1:4">
      <c r="A199" s="1064">
        <v>198</v>
      </c>
      <c r="B199" s="1064" t="s">
        <v>1144</v>
      </c>
      <c r="C199" s="1064" t="s">
        <v>1157</v>
      </c>
      <c r="D199" s="1064" t="s">
        <v>1158</v>
      </c>
    </row>
    <row r="200" spans="1:4">
      <c r="A200" s="1064">
        <v>199</v>
      </c>
      <c r="B200" s="1064" t="s">
        <v>1144</v>
      </c>
      <c r="C200" s="1064" t="s">
        <v>972</v>
      </c>
      <c r="D200" s="1064" t="s">
        <v>1159</v>
      </c>
    </row>
    <row r="201" spans="1:4">
      <c r="A201" s="1064">
        <v>200</v>
      </c>
      <c r="B201" s="1064" t="s">
        <v>1144</v>
      </c>
      <c r="C201" s="1064" t="s">
        <v>1144</v>
      </c>
      <c r="D201" s="1064" t="s">
        <v>1145</v>
      </c>
    </row>
    <row r="202" spans="1:4">
      <c r="A202" s="1064">
        <v>201</v>
      </c>
      <c r="B202" s="1064" t="s">
        <v>1144</v>
      </c>
      <c r="C202" s="1064" t="s">
        <v>1160</v>
      </c>
      <c r="D202" s="1064" t="s">
        <v>1161</v>
      </c>
    </row>
    <row r="203" spans="1:4">
      <c r="A203" s="1064">
        <v>202</v>
      </c>
      <c r="B203" s="1064" t="s">
        <v>1144</v>
      </c>
      <c r="C203" s="1064" t="s">
        <v>1162</v>
      </c>
      <c r="D203" s="1064" t="s">
        <v>1163</v>
      </c>
    </row>
    <row r="204" spans="1:4">
      <c r="A204" s="1064">
        <v>203</v>
      </c>
      <c r="B204" s="1064" t="s">
        <v>1144</v>
      </c>
      <c r="C204" s="1064" t="s">
        <v>1164</v>
      </c>
      <c r="D204" s="1064" t="s">
        <v>1165</v>
      </c>
    </row>
    <row r="205" spans="1:4">
      <c r="A205" s="1064">
        <v>204</v>
      </c>
      <c r="B205" s="1064" t="s">
        <v>1144</v>
      </c>
      <c r="C205" s="1064" t="s">
        <v>1166</v>
      </c>
      <c r="D205" s="1064" t="s">
        <v>1167</v>
      </c>
    </row>
    <row r="206" spans="1:4">
      <c r="A206" s="1064">
        <v>205</v>
      </c>
      <c r="B206" s="1064" t="s">
        <v>1144</v>
      </c>
      <c r="C206" s="1064" t="s">
        <v>1168</v>
      </c>
      <c r="D206" s="1064" t="s">
        <v>1169</v>
      </c>
    </row>
    <row r="207" spans="1:4">
      <c r="A207" s="1064">
        <v>206</v>
      </c>
      <c r="B207" s="1064" t="s">
        <v>1144</v>
      </c>
      <c r="C207" s="1064" t="s">
        <v>1170</v>
      </c>
      <c r="D207" s="1064" t="s">
        <v>1171</v>
      </c>
    </row>
    <row r="208" spans="1:4">
      <c r="A208" s="1064">
        <v>207</v>
      </c>
      <c r="B208" s="1064" t="s">
        <v>1144</v>
      </c>
      <c r="C208" s="1064" t="s">
        <v>1172</v>
      </c>
      <c r="D208" s="1064" t="s">
        <v>1173</v>
      </c>
    </row>
    <row r="209" spans="1:4">
      <c r="A209" s="1064">
        <v>208</v>
      </c>
      <c r="B209" s="1064" t="s">
        <v>1174</v>
      </c>
      <c r="C209" s="1064" t="s">
        <v>1176</v>
      </c>
      <c r="D209" s="1064" t="s">
        <v>1177</v>
      </c>
    </row>
    <row r="210" spans="1:4">
      <c r="A210" s="1064">
        <v>209</v>
      </c>
      <c r="B210" s="1064" t="s">
        <v>1174</v>
      </c>
      <c r="C210" s="1064" t="s">
        <v>1174</v>
      </c>
      <c r="D210" s="1064" t="s">
        <v>1175</v>
      </c>
    </row>
    <row r="211" spans="1:4">
      <c r="A211" s="1064">
        <v>210</v>
      </c>
      <c r="B211" s="1064" t="s">
        <v>1174</v>
      </c>
      <c r="C211" s="1064" t="s">
        <v>1178</v>
      </c>
      <c r="D211" s="1064" t="s">
        <v>1179</v>
      </c>
    </row>
    <row r="212" spans="1:4">
      <c r="A212" s="1064">
        <v>211</v>
      </c>
      <c r="B212" s="1064" t="s">
        <v>1174</v>
      </c>
      <c r="C212" s="1064" t="s">
        <v>1180</v>
      </c>
      <c r="D212" s="1064" t="s">
        <v>1181</v>
      </c>
    </row>
    <row r="213" spans="1:4">
      <c r="A213" s="1064">
        <v>212</v>
      </c>
      <c r="B213" s="1064" t="s">
        <v>1182</v>
      </c>
      <c r="C213" s="1064" t="s">
        <v>1184</v>
      </c>
      <c r="D213" s="1064" t="s">
        <v>1185</v>
      </c>
    </row>
    <row r="214" spans="1:4">
      <c r="A214" s="1064">
        <v>213</v>
      </c>
      <c r="B214" s="1064" t="s">
        <v>1182</v>
      </c>
      <c r="C214" s="1064" t="s">
        <v>1186</v>
      </c>
      <c r="D214" s="1064" t="s">
        <v>1187</v>
      </c>
    </row>
    <row r="215" spans="1:4">
      <c r="A215" s="1064">
        <v>214</v>
      </c>
      <c r="B215" s="1064" t="s">
        <v>1182</v>
      </c>
      <c r="C215" s="1064" t="s">
        <v>1188</v>
      </c>
      <c r="D215" s="1064" t="s">
        <v>1189</v>
      </c>
    </row>
    <row r="216" spans="1:4">
      <c r="A216" s="1064">
        <v>215</v>
      </c>
      <c r="B216" s="1064" t="s">
        <v>1182</v>
      </c>
      <c r="C216" s="1064" t="s">
        <v>1190</v>
      </c>
      <c r="D216" s="1064" t="s">
        <v>1191</v>
      </c>
    </row>
    <row r="217" spans="1:4">
      <c r="A217" s="1064">
        <v>216</v>
      </c>
      <c r="B217" s="1064" t="s">
        <v>1182</v>
      </c>
      <c r="C217" s="1064" t="s">
        <v>1192</v>
      </c>
      <c r="D217" s="1064" t="s">
        <v>1193</v>
      </c>
    </row>
    <row r="218" spans="1:4">
      <c r="A218" s="1064">
        <v>217</v>
      </c>
      <c r="B218" s="1064" t="s">
        <v>1182</v>
      </c>
      <c r="C218" s="1064" t="s">
        <v>1182</v>
      </c>
      <c r="D218" s="1064" t="s">
        <v>1183</v>
      </c>
    </row>
    <row r="219" spans="1:4">
      <c r="A219" s="1064">
        <v>218</v>
      </c>
      <c r="B219" s="1064" t="s">
        <v>1182</v>
      </c>
      <c r="C219" s="1064" t="s">
        <v>1194</v>
      </c>
      <c r="D219" s="1064" t="s">
        <v>1195</v>
      </c>
    </row>
    <row r="220" spans="1:4">
      <c r="A220" s="1064">
        <v>219</v>
      </c>
      <c r="B220" s="1064" t="s">
        <v>1182</v>
      </c>
      <c r="C220" s="1064" t="s">
        <v>1196</v>
      </c>
      <c r="D220" s="1064" t="s">
        <v>1197</v>
      </c>
    </row>
    <row r="221" spans="1:4">
      <c r="A221" s="1064">
        <v>220</v>
      </c>
      <c r="B221" s="1064" t="s">
        <v>1182</v>
      </c>
      <c r="C221" s="1064" t="s">
        <v>1198</v>
      </c>
      <c r="D221" s="1064" t="s">
        <v>1199</v>
      </c>
    </row>
    <row r="222" spans="1:4">
      <c r="A222" s="1064">
        <v>221</v>
      </c>
      <c r="B222" s="1064" t="s">
        <v>1182</v>
      </c>
      <c r="C222" s="1064" t="s">
        <v>1200</v>
      </c>
      <c r="D222" s="1064" t="s">
        <v>1201</v>
      </c>
    </row>
    <row r="223" spans="1:4">
      <c r="A223" s="1064">
        <v>222</v>
      </c>
      <c r="B223" s="1064" t="s">
        <v>1202</v>
      </c>
      <c r="C223" s="1064" t="s">
        <v>1204</v>
      </c>
      <c r="D223" s="1064" t="s">
        <v>1205</v>
      </c>
    </row>
    <row r="224" spans="1:4">
      <c r="A224" s="1064">
        <v>223</v>
      </c>
      <c r="B224" s="1064" t="s">
        <v>1202</v>
      </c>
      <c r="C224" s="1064" t="s">
        <v>1206</v>
      </c>
      <c r="D224" s="1064" t="s">
        <v>1207</v>
      </c>
    </row>
    <row r="225" spans="1:4">
      <c r="A225" s="1064">
        <v>224</v>
      </c>
      <c r="B225" s="1064" t="s">
        <v>1202</v>
      </c>
      <c r="C225" s="1064" t="s">
        <v>1208</v>
      </c>
      <c r="D225" s="1064" t="s">
        <v>1209</v>
      </c>
    </row>
    <row r="226" spans="1:4">
      <c r="A226" s="1064">
        <v>225</v>
      </c>
      <c r="B226" s="1064" t="s">
        <v>1202</v>
      </c>
      <c r="C226" s="1064" t="s">
        <v>1210</v>
      </c>
      <c r="D226" s="1064" t="s">
        <v>1211</v>
      </c>
    </row>
    <row r="227" spans="1:4">
      <c r="A227" s="1064">
        <v>226</v>
      </c>
      <c r="B227" s="1064" t="s">
        <v>1202</v>
      </c>
      <c r="C227" s="1064" t="s">
        <v>1212</v>
      </c>
      <c r="D227" s="1064" t="s">
        <v>1213</v>
      </c>
    </row>
    <row r="228" spans="1:4">
      <c r="A228" s="1064">
        <v>227</v>
      </c>
      <c r="B228" s="1064" t="s">
        <v>1202</v>
      </c>
      <c r="C228" s="1064" t="s">
        <v>1202</v>
      </c>
      <c r="D228" s="1064" t="s">
        <v>1203</v>
      </c>
    </row>
    <row r="229" spans="1:4">
      <c r="A229" s="1064">
        <v>228</v>
      </c>
      <c r="B229" s="1064" t="s">
        <v>1202</v>
      </c>
      <c r="C229" s="1064" t="s">
        <v>1214</v>
      </c>
      <c r="D229" s="1064" t="s">
        <v>1215</v>
      </c>
    </row>
    <row r="230" spans="1:4">
      <c r="A230" s="1064">
        <v>229</v>
      </c>
      <c r="B230" s="1064" t="s">
        <v>1202</v>
      </c>
      <c r="C230" s="1064" t="s">
        <v>1216</v>
      </c>
      <c r="D230" s="1064" t="s">
        <v>1217</v>
      </c>
    </row>
    <row r="231" spans="1:4">
      <c r="A231" s="1064">
        <v>230</v>
      </c>
      <c r="B231" s="1064" t="s">
        <v>1202</v>
      </c>
      <c r="C231" s="1064" t="s">
        <v>1218</v>
      </c>
      <c r="D231" s="1064" t="s">
        <v>1219</v>
      </c>
    </row>
    <row r="232" spans="1:4">
      <c r="A232" s="1064">
        <v>231</v>
      </c>
      <c r="B232" s="1064" t="s">
        <v>1220</v>
      </c>
      <c r="C232" s="1064" t="s">
        <v>1222</v>
      </c>
      <c r="D232" s="1064" t="s">
        <v>1223</v>
      </c>
    </row>
    <row r="233" spans="1:4">
      <c r="A233" s="1064">
        <v>232</v>
      </c>
      <c r="B233" s="1064" t="s">
        <v>1220</v>
      </c>
      <c r="C233" s="1064" t="s">
        <v>1224</v>
      </c>
      <c r="D233" s="1064" t="s">
        <v>1225</v>
      </c>
    </row>
    <row r="234" spans="1:4">
      <c r="A234" s="1064">
        <v>233</v>
      </c>
      <c r="B234" s="1064" t="s">
        <v>1220</v>
      </c>
      <c r="C234" s="1064" t="s">
        <v>1226</v>
      </c>
      <c r="D234" s="1064" t="s">
        <v>1227</v>
      </c>
    </row>
    <row r="235" spans="1:4">
      <c r="A235" s="1064">
        <v>234</v>
      </c>
      <c r="B235" s="1064" t="s">
        <v>1220</v>
      </c>
      <c r="C235" s="1064" t="s">
        <v>1228</v>
      </c>
      <c r="D235" s="1064" t="s">
        <v>1229</v>
      </c>
    </row>
    <row r="236" spans="1:4">
      <c r="A236" s="1064">
        <v>235</v>
      </c>
      <c r="B236" s="1064" t="s">
        <v>1220</v>
      </c>
      <c r="C236" s="1064" t="s">
        <v>1230</v>
      </c>
      <c r="D236" s="1064" t="s">
        <v>1231</v>
      </c>
    </row>
    <row r="237" spans="1:4">
      <c r="A237" s="1064">
        <v>236</v>
      </c>
      <c r="B237" s="1064" t="s">
        <v>1220</v>
      </c>
      <c r="C237" s="1064" t="s">
        <v>1232</v>
      </c>
      <c r="D237" s="1064" t="s">
        <v>1233</v>
      </c>
    </row>
    <row r="238" spans="1:4">
      <c r="A238" s="1064">
        <v>237</v>
      </c>
      <c r="B238" s="1064" t="s">
        <v>1220</v>
      </c>
      <c r="C238" s="1064" t="s">
        <v>1220</v>
      </c>
      <c r="D238" s="1064" t="s">
        <v>1221</v>
      </c>
    </row>
    <row r="239" spans="1:4">
      <c r="A239" s="1064">
        <v>238</v>
      </c>
      <c r="B239" s="1064" t="s">
        <v>1220</v>
      </c>
      <c r="C239" s="1064" t="s">
        <v>1234</v>
      </c>
      <c r="D239" s="1064" t="s">
        <v>1235</v>
      </c>
    </row>
    <row r="240" spans="1:4">
      <c r="A240" s="1064">
        <v>239</v>
      </c>
      <c r="B240" s="1064" t="s">
        <v>1220</v>
      </c>
      <c r="C240" s="1064" t="s">
        <v>1236</v>
      </c>
      <c r="D240" s="1064" t="s">
        <v>1237</v>
      </c>
    </row>
    <row r="241" spans="1:4">
      <c r="A241" s="1064">
        <v>240</v>
      </c>
      <c r="B241" s="1064" t="s">
        <v>1220</v>
      </c>
      <c r="C241" s="1064" t="s">
        <v>1120</v>
      </c>
      <c r="D241" s="1064" t="s">
        <v>1238</v>
      </c>
    </row>
    <row r="242" spans="1:4">
      <c r="A242" s="1064">
        <v>241</v>
      </c>
      <c r="B242" s="1064" t="s">
        <v>1220</v>
      </c>
      <c r="C242" s="1064" t="s">
        <v>1239</v>
      </c>
      <c r="D242" s="1064" t="s">
        <v>1240</v>
      </c>
    </row>
    <row r="243" spans="1:4">
      <c r="A243" s="1064">
        <v>242</v>
      </c>
      <c r="B243" s="1064" t="s">
        <v>1220</v>
      </c>
      <c r="C243" s="1064" t="s">
        <v>1241</v>
      </c>
      <c r="D243" s="1064" t="s">
        <v>1242</v>
      </c>
    </row>
    <row r="244" spans="1:4">
      <c r="A244" s="1064">
        <v>243</v>
      </c>
      <c r="B244" s="1064" t="s">
        <v>1220</v>
      </c>
      <c r="C244" s="1064" t="s">
        <v>1243</v>
      </c>
      <c r="D244" s="1064" t="s">
        <v>1244</v>
      </c>
    </row>
    <row r="245" spans="1:4">
      <c r="A245" s="1064">
        <v>244</v>
      </c>
      <c r="B245" s="1064" t="s">
        <v>1220</v>
      </c>
      <c r="C245" s="1064" t="s">
        <v>1245</v>
      </c>
      <c r="D245" s="1064" t="s">
        <v>1246</v>
      </c>
    </row>
    <row r="246" spans="1:4">
      <c r="A246" s="1064">
        <v>245</v>
      </c>
      <c r="B246" s="1064" t="s">
        <v>1247</v>
      </c>
      <c r="C246" s="1064" t="s">
        <v>1249</v>
      </c>
      <c r="D246" s="1064" t="s">
        <v>1250</v>
      </c>
    </row>
    <row r="247" spans="1:4">
      <c r="A247" s="1064">
        <v>246</v>
      </c>
      <c r="B247" s="1064" t="s">
        <v>1247</v>
      </c>
      <c r="C247" s="1064" t="s">
        <v>1251</v>
      </c>
      <c r="D247" s="1064" t="s">
        <v>1252</v>
      </c>
    </row>
    <row r="248" spans="1:4">
      <c r="A248" s="1064">
        <v>247</v>
      </c>
      <c r="B248" s="1064" t="s">
        <v>1247</v>
      </c>
      <c r="C248" s="1064" t="s">
        <v>1247</v>
      </c>
      <c r="D248" s="1064" t="s">
        <v>1248</v>
      </c>
    </row>
    <row r="249" spans="1:4">
      <c r="A249" s="1064">
        <v>248</v>
      </c>
      <c r="B249" s="1064" t="s">
        <v>1247</v>
      </c>
      <c r="C249" s="1064" t="s">
        <v>1253</v>
      </c>
      <c r="D249" s="1064" t="s">
        <v>1254</v>
      </c>
    </row>
    <row r="250" spans="1:4">
      <c r="A250" s="1064">
        <v>249</v>
      </c>
      <c r="B250" s="1064" t="s">
        <v>1247</v>
      </c>
      <c r="C250" s="1064" t="s">
        <v>1255</v>
      </c>
      <c r="D250" s="1064" t="s">
        <v>1256</v>
      </c>
    </row>
    <row r="251" spans="1:4">
      <c r="A251" s="1064">
        <v>250</v>
      </c>
      <c r="B251" s="1064" t="s">
        <v>1247</v>
      </c>
      <c r="C251" s="1064" t="s">
        <v>1257</v>
      </c>
      <c r="D251" s="1064" t="s">
        <v>1258</v>
      </c>
    </row>
    <row r="252" spans="1:4">
      <c r="A252" s="1064">
        <v>251</v>
      </c>
      <c r="B252" s="1064" t="s">
        <v>1247</v>
      </c>
      <c r="C252" s="1064" t="s">
        <v>1259</v>
      </c>
      <c r="D252" s="1064" t="s">
        <v>1260</v>
      </c>
    </row>
    <row r="253" spans="1:4">
      <c r="A253" s="1064">
        <v>252</v>
      </c>
      <c r="B253" s="1064" t="s">
        <v>1247</v>
      </c>
      <c r="C253" s="1064" t="s">
        <v>1261</v>
      </c>
      <c r="D253" s="1064" t="s">
        <v>1262</v>
      </c>
    </row>
    <row r="254" spans="1:4">
      <c r="A254" s="1064">
        <v>253</v>
      </c>
      <c r="B254" s="1064" t="s">
        <v>1263</v>
      </c>
      <c r="C254" s="1064" t="s">
        <v>1265</v>
      </c>
      <c r="D254" s="1064" t="s">
        <v>1266</v>
      </c>
    </row>
    <row r="255" spans="1:4">
      <c r="A255" s="1064">
        <v>254</v>
      </c>
      <c r="B255" s="1064" t="s">
        <v>1263</v>
      </c>
      <c r="C255" s="1064" t="s">
        <v>1267</v>
      </c>
      <c r="D255" s="1064" t="s">
        <v>1268</v>
      </c>
    </row>
    <row r="256" spans="1:4">
      <c r="A256" s="1064">
        <v>255</v>
      </c>
      <c r="B256" s="1064" t="s">
        <v>1263</v>
      </c>
      <c r="C256" s="1064" t="s">
        <v>1269</v>
      </c>
      <c r="D256" s="1064" t="s">
        <v>1270</v>
      </c>
    </row>
    <row r="257" spans="1:4">
      <c r="A257" s="1064">
        <v>256</v>
      </c>
      <c r="B257" s="1064" t="s">
        <v>1263</v>
      </c>
      <c r="C257" s="1064" t="s">
        <v>1271</v>
      </c>
      <c r="D257" s="1064" t="s">
        <v>1272</v>
      </c>
    </row>
    <row r="258" spans="1:4">
      <c r="A258" s="1064">
        <v>257</v>
      </c>
      <c r="B258" s="1064" t="s">
        <v>1263</v>
      </c>
      <c r="C258" s="1064" t="s">
        <v>1273</v>
      </c>
      <c r="D258" s="1064" t="s">
        <v>1274</v>
      </c>
    </row>
    <row r="259" spans="1:4">
      <c r="A259" s="1064">
        <v>258</v>
      </c>
      <c r="B259" s="1064" t="s">
        <v>1263</v>
      </c>
      <c r="C259" s="1064" t="s">
        <v>1275</v>
      </c>
      <c r="D259" s="1064" t="s">
        <v>1276</v>
      </c>
    </row>
    <row r="260" spans="1:4">
      <c r="A260" s="1064">
        <v>259</v>
      </c>
      <c r="B260" s="1064" t="s">
        <v>1263</v>
      </c>
      <c r="C260" s="1064" t="s">
        <v>1263</v>
      </c>
      <c r="D260" s="1064" t="s">
        <v>1264</v>
      </c>
    </row>
    <row r="261" spans="1:4">
      <c r="A261" s="1064">
        <v>260</v>
      </c>
      <c r="B261" s="1064" t="s">
        <v>1263</v>
      </c>
      <c r="C261" s="1064" t="s">
        <v>1277</v>
      </c>
      <c r="D261" s="1064" t="s">
        <v>1278</v>
      </c>
    </row>
    <row r="262" spans="1:4">
      <c r="A262" s="1064">
        <v>261</v>
      </c>
      <c r="B262" s="1064" t="s">
        <v>1263</v>
      </c>
      <c r="C262" s="1064" t="s">
        <v>1279</v>
      </c>
      <c r="D262" s="1064" t="s">
        <v>1280</v>
      </c>
    </row>
    <row r="263" spans="1:4">
      <c r="A263" s="1064">
        <v>262</v>
      </c>
      <c r="B263" s="1064" t="s">
        <v>1263</v>
      </c>
      <c r="C263" s="1064" t="s">
        <v>1281</v>
      </c>
      <c r="D263" s="1064" t="s">
        <v>1282</v>
      </c>
    </row>
    <row r="264" spans="1:4">
      <c r="A264" s="1064">
        <v>263</v>
      </c>
      <c r="B264" s="1064" t="s">
        <v>1283</v>
      </c>
      <c r="C264" s="1064" t="s">
        <v>1285</v>
      </c>
      <c r="D264" s="1064" t="s">
        <v>1286</v>
      </c>
    </row>
    <row r="265" spans="1:4">
      <c r="A265" s="1064">
        <v>264</v>
      </c>
      <c r="B265" s="1064" t="s">
        <v>1283</v>
      </c>
      <c r="C265" s="1064" t="s">
        <v>1069</v>
      </c>
      <c r="D265" s="1064" t="s">
        <v>1287</v>
      </c>
    </row>
    <row r="266" spans="1:4">
      <c r="A266" s="1064">
        <v>265</v>
      </c>
      <c r="B266" s="1064" t="s">
        <v>1283</v>
      </c>
      <c r="C266" s="1064" t="s">
        <v>1288</v>
      </c>
      <c r="D266" s="1064" t="s">
        <v>1289</v>
      </c>
    </row>
    <row r="267" spans="1:4">
      <c r="A267" s="1064">
        <v>266</v>
      </c>
      <c r="B267" s="1064" t="s">
        <v>1283</v>
      </c>
      <c r="C267" s="1064" t="s">
        <v>1290</v>
      </c>
      <c r="D267" s="1064" t="s">
        <v>1291</v>
      </c>
    </row>
    <row r="268" spans="1:4">
      <c r="A268" s="1064">
        <v>267</v>
      </c>
      <c r="B268" s="1064" t="s">
        <v>1283</v>
      </c>
      <c r="C268" s="1064" t="s">
        <v>1283</v>
      </c>
      <c r="D268" s="1064" t="s">
        <v>1284</v>
      </c>
    </row>
    <row r="269" spans="1:4">
      <c r="A269" s="1064">
        <v>268</v>
      </c>
      <c r="B269" s="1064" t="s">
        <v>1283</v>
      </c>
      <c r="C269" s="1064" t="s">
        <v>1292</v>
      </c>
      <c r="D269" s="1064" t="s">
        <v>1293</v>
      </c>
    </row>
    <row r="270" spans="1:4">
      <c r="A270" s="1064">
        <v>269</v>
      </c>
      <c r="B270" s="1064" t="s">
        <v>1283</v>
      </c>
      <c r="C270" s="1064" t="s">
        <v>1294</v>
      </c>
      <c r="D270" s="1064" t="s">
        <v>1295</v>
      </c>
    </row>
    <row r="271" spans="1:4">
      <c r="A271" s="1064">
        <v>270</v>
      </c>
      <c r="B271" s="1064" t="s">
        <v>1283</v>
      </c>
      <c r="C271" s="1064" t="s">
        <v>1296</v>
      </c>
      <c r="D271" s="1064" t="s">
        <v>1297</v>
      </c>
    </row>
    <row r="272" spans="1:4">
      <c r="A272" s="1064">
        <v>271</v>
      </c>
      <c r="B272" s="1064" t="s">
        <v>1298</v>
      </c>
      <c r="C272" s="1064" t="s">
        <v>1300</v>
      </c>
      <c r="D272" s="1064" t="s">
        <v>1301</v>
      </c>
    </row>
    <row r="273" spans="1:4">
      <c r="A273" s="1064">
        <v>272</v>
      </c>
      <c r="B273" s="1064" t="s">
        <v>1298</v>
      </c>
      <c r="C273" s="1064" t="s">
        <v>1302</v>
      </c>
      <c r="D273" s="1064" t="s">
        <v>1303</v>
      </c>
    </row>
    <row r="274" spans="1:4">
      <c r="A274" s="1064">
        <v>273</v>
      </c>
      <c r="B274" s="1064" t="s">
        <v>1298</v>
      </c>
      <c r="C274" s="1064" t="s">
        <v>1304</v>
      </c>
      <c r="D274" s="1064" t="s">
        <v>1305</v>
      </c>
    </row>
    <row r="275" spans="1:4">
      <c r="A275" s="1064">
        <v>274</v>
      </c>
      <c r="B275" s="1064" t="s">
        <v>1298</v>
      </c>
      <c r="C275" s="1064" t="s">
        <v>1306</v>
      </c>
      <c r="D275" s="1064" t="s">
        <v>1307</v>
      </c>
    </row>
    <row r="276" spans="1:4">
      <c r="A276" s="1064">
        <v>275</v>
      </c>
      <c r="B276" s="1064" t="s">
        <v>1298</v>
      </c>
      <c r="C276" s="1064" t="s">
        <v>1308</v>
      </c>
      <c r="D276" s="1064" t="s">
        <v>1309</v>
      </c>
    </row>
    <row r="277" spans="1:4">
      <c r="A277" s="1064">
        <v>276</v>
      </c>
      <c r="B277" s="1064" t="s">
        <v>1298</v>
      </c>
      <c r="C277" s="1064" t="s">
        <v>1310</v>
      </c>
      <c r="D277" s="1064" t="s">
        <v>1311</v>
      </c>
    </row>
    <row r="278" spans="1:4">
      <c r="A278" s="1064">
        <v>277</v>
      </c>
      <c r="B278" s="1064" t="s">
        <v>1298</v>
      </c>
      <c r="C278" s="1064" t="s">
        <v>1298</v>
      </c>
      <c r="D278" s="1064" t="s">
        <v>1299</v>
      </c>
    </row>
    <row r="279" spans="1:4">
      <c r="A279" s="1064">
        <v>278</v>
      </c>
      <c r="B279" s="1064" t="s">
        <v>1298</v>
      </c>
      <c r="C279" s="1064" t="s">
        <v>1138</v>
      </c>
      <c r="D279" s="1064" t="s">
        <v>1312</v>
      </c>
    </row>
    <row r="280" spans="1:4">
      <c r="A280" s="1064">
        <v>279</v>
      </c>
      <c r="B280" s="1064" t="s">
        <v>1298</v>
      </c>
      <c r="C280" s="1064" t="s">
        <v>1313</v>
      </c>
      <c r="D280" s="1064" t="s">
        <v>1314</v>
      </c>
    </row>
    <row r="281" spans="1:4">
      <c r="A281" s="1064">
        <v>280</v>
      </c>
      <c r="B281" s="1064" t="s">
        <v>1298</v>
      </c>
      <c r="C281" s="1064" t="s">
        <v>1315</v>
      </c>
      <c r="D281" s="1064" t="s">
        <v>1316</v>
      </c>
    </row>
    <row r="282" spans="1:4">
      <c r="A282" s="1064">
        <v>281</v>
      </c>
      <c r="B282" s="1064" t="s">
        <v>1298</v>
      </c>
      <c r="C282" s="1064" t="s">
        <v>1317</v>
      </c>
      <c r="D282" s="1064" t="s">
        <v>1318</v>
      </c>
    </row>
    <row r="283" spans="1:4">
      <c r="A283" s="1064">
        <v>282</v>
      </c>
      <c r="B283" s="1064" t="s">
        <v>1298</v>
      </c>
      <c r="C283" s="1064" t="s">
        <v>1319</v>
      </c>
      <c r="D283" s="1064" t="s">
        <v>1320</v>
      </c>
    </row>
    <row r="284" spans="1:4">
      <c r="A284" s="1064">
        <v>283</v>
      </c>
      <c r="B284" s="1064" t="s">
        <v>1298</v>
      </c>
      <c r="C284" s="1064" t="s">
        <v>1321</v>
      </c>
      <c r="D284" s="1064" t="s">
        <v>1322</v>
      </c>
    </row>
    <row r="285" spans="1:4">
      <c r="A285" s="1064">
        <v>284</v>
      </c>
      <c r="B285" s="1064" t="s">
        <v>1298</v>
      </c>
      <c r="C285" s="1064" t="s">
        <v>1323</v>
      </c>
      <c r="D285" s="1064" t="s">
        <v>1324</v>
      </c>
    </row>
    <row r="286" spans="1:4">
      <c r="A286" s="1064">
        <v>285</v>
      </c>
      <c r="B286" s="1064" t="s">
        <v>1298</v>
      </c>
      <c r="C286" s="1064" t="s">
        <v>1325</v>
      </c>
      <c r="D286" s="1064" t="s">
        <v>1326</v>
      </c>
    </row>
    <row r="287" spans="1:4">
      <c r="A287" s="1064">
        <v>286</v>
      </c>
      <c r="B287" s="1064" t="s">
        <v>1298</v>
      </c>
      <c r="C287" s="1064" t="s">
        <v>1327</v>
      </c>
      <c r="D287" s="1064" t="s">
        <v>1328</v>
      </c>
    </row>
    <row r="288" spans="1:4">
      <c r="A288" s="1064">
        <v>287</v>
      </c>
      <c r="B288" s="1064" t="s">
        <v>1298</v>
      </c>
      <c r="C288" s="1064" t="s">
        <v>1329</v>
      </c>
      <c r="D288" s="1064" t="s">
        <v>1330</v>
      </c>
    </row>
    <row r="289" spans="1:4">
      <c r="A289" s="1064">
        <v>288</v>
      </c>
      <c r="B289" s="1064" t="s">
        <v>1298</v>
      </c>
      <c r="C289" s="1064" t="s">
        <v>1331</v>
      </c>
      <c r="D289" s="1064" t="s">
        <v>1332</v>
      </c>
    </row>
    <row r="290" spans="1:4">
      <c r="A290" s="1064">
        <v>289</v>
      </c>
      <c r="B290" s="1064" t="s">
        <v>1298</v>
      </c>
      <c r="C290" s="1064" t="s">
        <v>1333</v>
      </c>
      <c r="D290" s="1064" t="s">
        <v>1334</v>
      </c>
    </row>
    <row r="291" spans="1:4">
      <c r="A291" s="1064">
        <v>290</v>
      </c>
      <c r="B291" s="1064" t="s">
        <v>1335</v>
      </c>
      <c r="C291" s="1064" t="s">
        <v>771</v>
      </c>
      <c r="D291" s="1064" t="s">
        <v>1337</v>
      </c>
    </row>
    <row r="292" spans="1:4">
      <c r="A292" s="1064">
        <v>291</v>
      </c>
      <c r="B292" s="1064" t="s">
        <v>1335</v>
      </c>
      <c r="C292" s="1064" t="s">
        <v>1204</v>
      </c>
      <c r="D292" s="1064" t="s">
        <v>1338</v>
      </c>
    </row>
    <row r="293" spans="1:4">
      <c r="A293" s="1064">
        <v>292</v>
      </c>
      <c r="B293" s="1064" t="s">
        <v>1335</v>
      </c>
      <c r="C293" s="1064" t="s">
        <v>1339</v>
      </c>
      <c r="D293" s="1064" t="s">
        <v>1340</v>
      </c>
    </row>
    <row r="294" spans="1:4">
      <c r="A294" s="1064">
        <v>293</v>
      </c>
      <c r="B294" s="1064" t="s">
        <v>1335</v>
      </c>
      <c r="C294" s="1064" t="s">
        <v>1341</v>
      </c>
      <c r="D294" s="1064" t="s">
        <v>1342</v>
      </c>
    </row>
    <row r="295" spans="1:4">
      <c r="A295" s="1064">
        <v>294</v>
      </c>
      <c r="B295" s="1064" t="s">
        <v>1335</v>
      </c>
      <c r="C295" s="1064" t="s">
        <v>1343</v>
      </c>
      <c r="D295" s="1064" t="s">
        <v>1344</v>
      </c>
    </row>
    <row r="296" spans="1:4">
      <c r="A296" s="1064">
        <v>295</v>
      </c>
      <c r="B296" s="1064" t="s">
        <v>1335</v>
      </c>
      <c r="C296" s="1064" t="s">
        <v>1335</v>
      </c>
      <c r="D296" s="1064" t="s">
        <v>1336</v>
      </c>
    </row>
    <row r="297" spans="1:4">
      <c r="A297" s="1064">
        <v>296</v>
      </c>
      <c r="B297" s="1064" t="s">
        <v>1335</v>
      </c>
      <c r="C297" s="1064" t="s">
        <v>1345</v>
      </c>
      <c r="D297" s="1064" t="s">
        <v>1346</v>
      </c>
    </row>
    <row r="298" spans="1:4">
      <c r="A298" s="1064">
        <v>297</v>
      </c>
      <c r="B298" s="1064" t="s">
        <v>1335</v>
      </c>
      <c r="C298" s="1064" t="s">
        <v>1347</v>
      </c>
      <c r="D298" s="1064" t="s">
        <v>1348</v>
      </c>
    </row>
    <row r="299" spans="1:4">
      <c r="A299" s="1064">
        <v>298</v>
      </c>
      <c r="B299" s="1064" t="s">
        <v>1349</v>
      </c>
      <c r="C299" s="1064" t="s">
        <v>1204</v>
      </c>
      <c r="D299" s="1064" t="s">
        <v>1351</v>
      </c>
    </row>
    <row r="300" spans="1:4">
      <c r="A300" s="1064">
        <v>299</v>
      </c>
      <c r="B300" s="1064" t="s">
        <v>1349</v>
      </c>
      <c r="C300" s="1064" t="s">
        <v>1352</v>
      </c>
      <c r="D300" s="1064" t="s">
        <v>1353</v>
      </c>
    </row>
    <row r="301" spans="1:4">
      <c r="A301" s="1064">
        <v>300</v>
      </c>
      <c r="B301" s="1064" t="s">
        <v>1349</v>
      </c>
      <c r="C301" s="1064" t="s">
        <v>1354</v>
      </c>
      <c r="D301" s="1064" t="s">
        <v>1355</v>
      </c>
    </row>
    <row r="302" spans="1:4">
      <c r="A302" s="1064">
        <v>301</v>
      </c>
      <c r="B302" s="1064" t="s">
        <v>1349</v>
      </c>
      <c r="C302" s="1064" t="s">
        <v>1356</v>
      </c>
      <c r="D302" s="1064" t="s">
        <v>1357</v>
      </c>
    </row>
    <row r="303" spans="1:4">
      <c r="A303" s="1064">
        <v>302</v>
      </c>
      <c r="B303" s="1064" t="s">
        <v>1349</v>
      </c>
      <c r="C303" s="1064" t="s">
        <v>1358</v>
      </c>
      <c r="D303" s="1064" t="s">
        <v>1359</v>
      </c>
    </row>
    <row r="304" spans="1:4">
      <c r="A304" s="1064">
        <v>303</v>
      </c>
      <c r="B304" s="1064" t="s">
        <v>1349</v>
      </c>
      <c r="C304" s="1064" t="s">
        <v>1360</v>
      </c>
      <c r="D304" s="1064" t="s">
        <v>1361</v>
      </c>
    </row>
    <row r="305" spans="1:4">
      <c r="A305" s="1064">
        <v>304</v>
      </c>
      <c r="B305" s="1064" t="s">
        <v>1349</v>
      </c>
      <c r="C305" s="1064" t="s">
        <v>883</v>
      </c>
      <c r="D305" s="1064" t="s">
        <v>1362</v>
      </c>
    </row>
    <row r="306" spans="1:4">
      <c r="A306" s="1064">
        <v>305</v>
      </c>
      <c r="B306" s="1064" t="s">
        <v>1349</v>
      </c>
      <c r="C306" s="1064" t="s">
        <v>1363</v>
      </c>
      <c r="D306" s="1064" t="s">
        <v>1364</v>
      </c>
    </row>
    <row r="307" spans="1:4">
      <c r="A307" s="1064">
        <v>306</v>
      </c>
      <c r="B307" s="1064" t="s">
        <v>1349</v>
      </c>
      <c r="C307" s="1064" t="s">
        <v>1365</v>
      </c>
      <c r="D307" s="1064" t="s">
        <v>1366</v>
      </c>
    </row>
    <row r="308" spans="1:4">
      <c r="A308" s="1064">
        <v>307</v>
      </c>
      <c r="B308" s="1064" t="s">
        <v>1349</v>
      </c>
      <c r="C308" s="1064" t="s">
        <v>1367</v>
      </c>
      <c r="D308" s="1064" t="s">
        <v>1368</v>
      </c>
    </row>
    <row r="309" spans="1:4">
      <c r="A309" s="1064">
        <v>308</v>
      </c>
      <c r="B309" s="1064" t="s">
        <v>1349</v>
      </c>
      <c r="C309" s="1064" t="s">
        <v>1369</v>
      </c>
      <c r="D309" s="1064" t="s">
        <v>1370</v>
      </c>
    </row>
    <row r="310" spans="1:4">
      <c r="A310" s="1064">
        <v>309</v>
      </c>
      <c r="B310" s="1064" t="s">
        <v>1349</v>
      </c>
      <c r="C310" s="1064" t="s">
        <v>1349</v>
      </c>
      <c r="D310" s="1064" t="s">
        <v>1350</v>
      </c>
    </row>
    <row r="311" spans="1:4">
      <c r="A311" s="1064">
        <v>310</v>
      </c>
      <c r="B311" s="1064" t="s">
        <v>1349</v>
      </c>
      <c r="C311" s="1064" t="s">
        <v>1371</v>
      </c>
      <c r="D311" s="1064" t="s">
        <v>1372</v>
      </c>
    </row>
    <row r="312" spans="1:4">
      <c r="A312" s="1064">
        <v>311</v>
      </c>
      <c r="B312" s="1064" t="s">
        <v>1373</v>
      </c>
      <c r="C312" s="1064" t="s">
        <v>1375</v>
      </c>
      <c r="D312" s="1064" t="s">
        <v>1376</v>
      </c>
    </row>
    <row r="313" spans="1:4">
      <c r="A313" s="1064">
        <v>312</v>
      </c>
      <c r="B313" s="1064" t="s">
        <v>1373</v>
      </c>
      <c r="C313" s="1064" t="s">
        <v>1028</v>
      </c>
      <c r="D313" s="1064" t="s">
        <v>1377</v>
      </c>
    </row>
    <row r="314" spans="1:4">
      <c r="A314" s="1064">
        <v>313</v>
      </c>
      <c r="B314" s="1064" t="s">
        <v>1373</v>
      </c>
      <c r="C314" s="1064" t="s">
        <v>1378</v>
      </c>
      <c r="D314" s="1064" t="s">
        <v>1379</v>
      </c>
    </row>
    <row r="315" spans="1:4">
      <c r="A315" s="1064">
        <v>314</v>
      </c>
      <c r="B315" s="1064" t="s">
        <v>1373</v>
      </c>
      <c r="C315" s="1064" t="s">
        <v>1051</v>
      </c>
      <c r="D315" s="1064" t="s">
        <v>1380</v>
      </c>
    </row>
    <row r="316" spans="1:4">
      <c r="A316" s="1064">
        <v>315</v>
      </c>
      <c r="B316" s="1064" t="s">
        <v>1373</v>
      </c>
      <c r="C316" s="1064" t="s">
        <v>1034</v>
      </c>
      <c r="D316" s="1064" t="s">
        <v>1381</v>
      </c>
    </row>
    <row r="317" spans="1:4">
      <c r="A317" s="1064">
        <v>316</v>
      </c>
      <c r="B317" s="1064" t="s">
        <v>1373</v>
      </c>
      <c r="C317" s="1064" t="s">
        <v>1382</v>
      </c>
      <c r="D317" s="1064" t="s">
        <v>1383</v>
      </c>
    </row>
    <row r="318" spans="1:4">
      <c r="A318" s="1064">
        <v>317</v>
      </c>
      <c r="B318" s="1064" t="s">
        <v>1373</v>
      </c>
      <c r="C318" s="1064" t="s">
        <v>1384</v>
      </c>
      <c r="D318" s="1064" t="s">
        <v>1385</v>
      </c>
    </row>
    <row r="319" spans="1:4">
      <c r="A319" s="1064">
        <v>318</v>
      </c>
      <c r="B319" s="1064" t="s">
        <v>1373</v>
      </c>
      <c r="C319" s="1064" t="s">
        <v>1386</v>
      </c>
      <c r="D319" s="1064" t="s">
        <v>1387</v>
      </c>
    </row>
    <row r="320" spans="1:4">
      <c r="A320" s="1064">
        <v>319</v>
      </c>
      <c r="B320" s="1064" t="s">
        <v>1373</v>
      </c>
      <c r="C320" s="1064" t="s">
        <v>1373</v>
      </c>
      <c r="D320" s="1064" t="s">
        <v>1374</v>
      </c>
    </row>
    <row r="321" spans="1:4">
      <c r="A321" s="1064">
        <v>320</v>
      </c>
      <c r="B321" s="1064" t="s">
        <v>1373</v>
      </c>
      <c r="C321" s="1064" t="s">
        <v>1257</v>
      </c>
      <c r="D321" s="1064" t="s">
        <v>1388</v>
      </c>
    </row>
    <row r="322" spans="1:4">
      <c r="A322" s="1064">
        <v>321</v>
      </c>
      <c r="B322" s="1064" t="s">
        <v>1373</v>
      </c>
      <c r="C322" s="1064" t="s">
        <v>1389</v>
      </c>
      <c r="D322" s="1064" t="s">
        <v>1390</v>
      </c>
    </row>
    <row r="323" spans="1:4">
      <c r="A323" s="1064">
        <v>322</v>
      </c>
      <c r="B323" s="1064" t="s">
        <v>1373</v>
      </c>
      <c r="C323" s="1064" t="s">
        <v>1164</v>
      </c>
      <c r="D323" s="1064" t="s">
        <v>1391</v>
      </c>
    </row>
    <row r="324" spans="1:4">
      <c r="A324" s="1064">
        <v>323</v>
      </c>
      <c r="B324" s="1064" t="s">
        <v>1392</v>
      </c>
      <c r="C324" s="1064" t="s">
        <v>1394</v>
      </c>
      <c r="D324" s="1064" t="s">
        <v>1395</v>
      </c>
    </row>
    <row r="325" spans="1:4">
      <c r="A325" s="1064">
        <v>324</v>
      </c>
      <c r="B325" s="1064" t="s">
        <v>1392</v>
      </c>
      <c r="C325" s="1064" t="s">
        <v>970</v>
      </c>
      <c r="D325" s="1064" t="s">
        <v>1396</v>
      </c>
    </row>
    <row r="326" spans="1:4">
      <c r="A326" s="1064">
        <v>325</v>
      </c>
      <c r="B326" s="1064" t="s">
        <v>1392</v>
      </c>
      <c r="C326" s="1064" t="s">
        <v>1397</v>
      </c>
      <c r="D326" s="1064" t="s">
        <v>1398</v>
      </c>
    </row>
    <row r="327" spans="1:4">
      <c r="A327" s="1064">
        <v>326</v>
      </c>
      <c r="B327" s="1064" t="s">
        <v>1392</v>
      </c>
      <c r="C327" s="1064" t="s">
        <v>1399</v>
      </c>
      <c r="D327" s="1064" t="s">
        <v>1400</v>
      </c>
    </row>
    <row r="328" spans="1:4">
      <c r="A328" s="1064">
        <v>327</v>
      </c>
      <c r="B328" s="1064" t="s">
        <v>1392</v>
      </c>
      <c r="C328" s="1064" t="s">
        <v>1401</v>
      </c>
      <c r="D328" s="1064" t="s">
        <v>1402</v>
      </c>
    </row>
    <row r="329" spans="1:4">
      <c r="A329" s="1064">
        <v>328</v>
      </c>
      <c r="B329" s="1064" t="s">
        <v>1392</v>
      </c>
      <c r="C329" s="1064" t="s">
        <v>1392</v>
      </c>
      <c r="D329" s="1064" t="s">
        <v>1393</v>
      </c>
    </row>
    <row r="330" spans="1:4">
      <c r="A330" s="1064">
        <v>329</v>
      </c>
      <c r="B330" s="1064" t="s">
        <v>1392</v>
      </c>
      <c r="C330" s="1064" t="s">
        <v>1403</v>
      </c>
      <c r="D330" s="1064" t="s">
        <v>1404</v>
      </c>
    </row>
    <row r="331" spans="1:4">
      <c r="A331" s="1064">
        <v>330</v>
      </c>
      <c r="B331" s="1064" t="s">
        <v>1392</v>
      </c>
      <c r="C331" s="1064" t="s">
        <v>1405</v>
      </c>
      <c r="D331" s="1064" t="s">
        <v>1406</v>
      </c>
    </row>
    <row r="332" spans="1:4">
      <c r="A332" s="1064">
        <v>331</v>
      </c>
      <c r="B332" s="1064" t="s">
        <v>1392</v>
      </c>
      <c r="C332" s="1064" t="s">
        <v>1407</v>
      </c>
      <c r="D332" s="1064" t="s">
        <v>1408</v>
      </c>
    </row>
    <row r="333" spans="1:4">
      <c r="A333" s="1064">
        <v>332</v>
      </c>
      <c r="B333" s="1064" t="s">
        <v>1392</v>
      </c>
      <c r="C333" s="1064" t="s">
        <v>1409</v>
      </c>
      <c r="D333" s="1064" t="s">
        <v>1410</v>
      </c>
    </row>
    <row r="334" spans="1:4">
      <c r="A334" s="1064">
        <v>333</v>
      </c>
      <c r="B334" s="1064" t="s">
        <v>1411</v>
      </c>
      <c r="C334" s="1064" t="s">
        <v>1413</v>
      </c>
      <c r="D334" s="1064" t="s">
        <v>1414</v>
      </c>
    </row>
    <row r="335" spans="1:4">
      <c r="A335" s="1064">
        <v>334</v>
      </c>
      <c r="B335" s="1064" t="s">
        <v>1411</v>
      </c>
      <c r="C335" s="1064" t="s">
        <v>1415</v>
      </c>
      <c r="D335" s="1064" t="s">
        <v>1416</v>
      </c>
    </row>
    <row r="336" spans="1:4">
      <c r="A336" s="1064">
        <v>335</v>
      </c>
      <c r="B336" s="1064" t="s">
        <v>1411</v>
      </c>
      <c r="C336" s="1064" t="s">
        <v>1417</v>
      </c>
      <c r="D336" s="1064" t="s">
        <v>1418</v>
      </c>
    </row>
    <row r="337" spans="1:4">
      <c r="A337" s="1064">
        <v>336</v>
      </c>
      <c r="B337" s="1064" t="s">
        <v>1411</v>
      </c>
      <c r="C337" s="1064" t="s">
        <v>1419</v>
      </c>
      <c r="D337" s="1064" t="s">
        <v>1420</v>
      </c>
    </row>
    <row r="338" spans="1:4">
      <c r="A338" s="1064">
        <v>337</v>
      </c>
      <c r="B338" s="1064" t="s">
        <v>1411</v>
      </c>
      <c r="C338" s="1064" t="s">
        <v>1138</v>
      </c>
      <c r="D338" s="1064" t="s">
        <v>1421</v>
      </c>
    </row>
    <row r="339" spans="1:4">
      <c r="A339" s="1064">
        <v>338</v>
      </c>
      <c r="B339" s="1064" t="s">
        <v>1411</v>
      </c>
      <c r="C339" s="1064" t="s">
        <v>1422</v>
      </c>
      <c r="D339" s="1064" t="s">
        <v>1423</v>
      </c>
    </row>
    <row r="340" spans="1:4">
      <c r="A340" s="1064">
        <v>339</v>
      </c>
      <c r="B340" s="1064" t="s">
        <v>1411</v>
      </c>
      <c r="C340" s="1064" t="s">
        <v>1424</v>
      </c>
      <c r="D340" s="1064" t="s">
        <v>1425</v>
      </c>
    </row>
    <row r="341" spans="1:4">
      <c r="A341" s="1064">
        <v>340</v>
      </c>
      <c r="B341" s="1064" t="s">
        <v>1411</v>
      </c>
      <c r="C341" s="1064" t="s">
        <v>1411</v>
      </c>
      <c r="D341" s="1064" t="s">
        <v>1412</v>
      </c>
    </row>
    <row r="342" spans="1:4">
      <c r="A342" s="1064">
        <v>341</v>
      </c>
      <c r="B342" s="1064" t="s">
        <v>1411</v>
      </c>
      <c r="C342" s="1064" t="s">
        <v>1426</v>
      </c>
      <c r="D342" s="1064" t="s">
        <v>1427</v>
      </c>
    </row>
    <row r="343" spans="1:4">
      <c r="A343" s="1064">
        <v>342</v>
      </c>
      <c r="B343" s="1064" t="s">
        <v>1411</v>
      </c>
      <c r="C343" s="1064" t="s">
        <v>1428</v>
      </c>
      <c r="D343" s="1064" t="s">
        <v>1429</v>
      </c>
    </row>
    <row r="344" spans="1:4">
      <c r="A344" s="1064">
        <v>343</v>
      </c>
      <c r="B344" s="1064" t="s">
        <v>1411</v>
      </c>
      <c r="C344" s="1064" t="s">
        <v>1430</v>
      </c>
      <c r="D344" s="1064" t="s">
        <v>1431</v>
      </c>
    </row>
    <row r="345" spans="1:4">
      <c r="A345" s="1064">
        <v>344</v>
      </c>
      <c r="B345" s="1064" t="s">
        <v>1432</v>
      </c>
      <c r="C345" s="1064" t="s">
        <v>1434</v>
      </c>
      <c r="D345" s="1064" t="s">
        <v>1435</v>
      </c>
    </row>
    <row r="346" spans="1:4">
      <c r="A346" s="1064">
        <v>345</v>
      </c>
      <c r="B346" s="1064" t="s">
        <v>1432</v>
      </c>
      <c r="C346" s="1064" t="s">
        <v>1436</v>
      </c>
      <c r="D346" s="1064" t="s">
        <v>1437</v>
      </c>
    </row>
    <row r="347" spans="1:4">
      <c r="A347" s="1064">
        <v>346</v>
      </c>
      <c r="B347" s="1064" t="s">
        <v>1432</v>
      </c>
      <c r="C347" s="1064" t="s">
        <v>1069</v>
      </c>
      <c r="D347" s="1064" t="s">
        <v>1438</v>
      </c>
    </row>
    <row r="348" spans="1:4">
      <c r="A348" s="1064">
        <v>347</v>
      </c>
      <c r="B348" s="1064" t="s">
        <v>1432</v>
      </c>
      <c r="C348" s="1064" t="s">
        <v>1118</v>
      </c>
      <c r="D348" s="1064" t="s">
        <v>1439</v>
      </c>
    </row>
    <row r="349" spans="1:4">
      <c r="A349" s="1064">
        <v>348</v>
      </c>
      <c r="B349" s="1064" t="s">
        <v>1432</v>
      </c>
      <c r="C349" s="1064" t="s">
        <v>1440</v>
      </c>
      <c r="D349" s="1064" t="s">
        <v>1441</v>
      </c>
    </row>
    <row r="350" spans="1:4">
      <c r="A350" s="1064">
        <v>349</v>
      </c>
      <c r="B350" s="1064" t="s">
        <v>1432</v>
      </c>
      <c r="C350" s="1064" t="s">
        <v>1442</v>
      </c>
      <c r="D350" s="1064" t="s">
        <v>1443</v>
      </c>
    </row>
    <row r="351" spans="1:4">
      <c r="A351" s="1064">
        <v>350</v>
      </c>
      <c r="B351" s="1064" t="s">
        <v>1432</v>
      </c>
      <c r="C351" s="1064" t="s">
        <v>1120</v>
      </c>
      <c r="D351" s="1064" t="s">
        <v>1444</v>
      </c>
    </row>
    <row r="352" spans="1:4">
      <c r="A352" s="1064">
        <v>351</v>
      </c>
      <c r="B352" s="1064" t="s">
        <v>1432</v>
      </c>
      <c r="C352" s="1064" t="s">
        <v>1445</v>
      </c>
      <c r="D352" s="1064" t="s">
        <v>1446</v>
      </c>
    </row>
    <row r="353" spans="1:4">
      <c r="A353" s="1064">
        <v>352</v>
      </c>
      <c r="B353" s="1064" t="s">
        <v>1432</v>
      </c>
      <c r="C353" s="1064" t="s">
        <v>1447</v>
      </c>
      <c r="D353" s="1064" t="s">
        <v>1448</v>
      </c>
    </row>
    <row r="354" spans="1:4">
      <c r="A354" s="1064">
        <v>353</v>
      </c>
      <c r="B354" s="1064" t="s">
        <v>1432</v>
      </c>
      <c r="C354" s="1064" t="s">
        <v>1432</v>
      </c>
      <c r="D354" s="1064" t="s">
        <v>1433</v>
      </c>
    </row>
    <row r="355" spans="1:4">
      <c r="A355" s="1064">
        <v>354</v>
      </c>
      <c r="B355" s="1064" t="s">
        <v>1432</v>
      </c>
      <c r="C355" s="1064" t="s">
        <v>1449</v>
      </c>
      <c r="D355" s="1064" t="s">
        <v>1450</v>
      </c>
    </row>
    <row r="356" spans="1:4">
      <c r="A356" s="1064">
        <v>355</v>
      </c>
      <c r="B356" s="1064" t="s">
        <v>1451</v>
      </c>
      <c r="C356" s="1064" t="s">
        <v>1453</v>
      </c>
      <c r="D356" s="1064" t="s">
        <v>1454</v>
      </c>
    </row>
    <row r="357" spans="1:4">
      <c r="A357" s="1064">
        <v>356</v>
      </c>
      <c r="B357" s="1064" t="s">
        <v>1451</v>
      </c>
      <c r="C357" s="1064" t="s">
        <v>1455</v>
      </c>
      <c r="D357" s="1064" t="s">
        <v>1456</v>
      </c>
    </row>
    <row r="358" spans="1:4">
      <c r="A358" s="1064">
        <v>357</v>
      </c>
      <c r="B358" s="1064" t="s">
        <v>1451</v>
      </c>
      <c r="C358" s="1064" t="s">
        <v>1457</v>
      </c>
      <c r="D358" s="1064" t="s">
        <v>1458</v>
      </c>
    </row>
    <row r="359" spans="1:4">
      <c r="A359" s="1064">
        <v>358</v>
      </c>
      <c r="B359" s="1064" t="s">
        <v>1451</v>
      </c>
      <c r="C359" s="1064" t="s">
        <v>1224</v>
      </c>
      <c r="D359" s="1064" t="s">
        <v>1459</v>
      </c>
    </row>
    <row r="360" spans="1:4">
      <c r="A360" s="1064">
        <v>359</v>
      </c>
      <c r="B360" s="1064" t="s">
        <v>1451</v>
      </c>
      <c r="C360" s="1064" t="s">
        <v>1055</v>
      </c>
      <c r="D360" s="1064" t="s">
        <v>1460</v>
      </c>
    </row>
    <row r="361" spans="1:4">
      <c r="A361" s="1064">
        <v>360</v>
      </c>
      <c r="B361" s="1064" t="s">
        <v>1451</v>
      </c>
      <c r="C361" s="1064" t="s">
        <v>1451</v>
      </c>
      <c r="D361" s="1064" t="s">
        <v>1452</v>
      </c>
    </row>
    <row r="362" spans="1:4">
      <c r="A362" s="1064">
        <v>361</v>
      </c>
      <c r="B362" s="1064" t="s">
        <v>1451</v>
      </c>
      <c r="C362" s="1064" t="s">
        <v>1461</v>
      </c>
      <c r="D362" s="1064" t="s">
        <v>1462</v>
      </c>
    </row>
    <row r="363" spans="1:4">
      <c r="A363" s="1064">
        <v>362</v>
      </c>
      <c r="B363" s="1064" t="s">
        <v>1463</v>
      </c>
      <c r="C363" s="1064" t="s">
        <v>1413</v>
      </c>
      <c r="D363" s="1064" t="s">
        <v>1465</v>
      </c>
    </row>
    <row r="364" spans="1:4">
      <c r="A364" s="1064">
        <v>363</v>
      </c>
      <c r="B364" s="1064" t="s">
        <v>1463</v>
      </c>
      <c r="C364" s="1064" t="s">
        <v>1466</v>
      </c>
      <c r="D364" s="1064" t="s">
        <v>1467</v>
      </c>
    </row>
    <row r="365" spans="1:4">
      <c r="A365" s="1064">
        <v>364</v>
      </c>
      <c r="B365" s="1064" t="s">
        <v>1463</v>
      </c>
      <c r="C365" s="1064" t="s">
        <v>1210</v>
      </c>
      <c r="D365" s="1064" t="s">
        <v>1468</v>
      </c>
    </row>
    <row r="366" spans="1:4">
      <c r="A366" s="1064">
        <v>365</v>
      </c>
      <c r="B366" s="1064" t="s">
        <v>1463</v>
      </c>
      <c r="C366" s="1064" t="s">
        <v>1469</v>
      </c>
      <c r="D366" s="1064" t="s">
        <v>1470</v>
      </c>
    </row>
    <row r="367" spans="1:4">
      <c r="A367" s="1064">
        <v>366</v>
      </c>
      <c r="B367" s="1064" t="s">
        <v>1463</v>
      </c>
      <c r="C367" s="1064" t="s">
        <v>1471</v>
      </c>
      <c r="D367" s="1064" t="s">
        <v>1472</v>
      </c>
    </row>
    <row r="368" spans="1:4">
      <c r="A368" s="1064">
        <v>367</v>
      </c>
      <c r="B368" s="1064" t="s">
        <v>1463</v>
      </c>
      <c r="C368" s="1064" t="s">
        <v>841</v>
      </c>
      <c r="D368" s="1064" t="s">
        <v>1473</v>
      </c>
    </row>
    <row r="369" spans="1:4">
      <c r="A369" s="1064">
        <v>368</v>
      </c>
      <c r="B369" s="1064" t="s">
        <v>1463</v>
      </c>
      <c r="C369" s="1064" t="s">
        <v>1474</v>
      </c>
      <c r="D369" s="1064" t="s">
        <v>1475</v>
      </c>
    </row>
    <row r="370" spans="1:4">
      <c r="A370" s="1064">
        <v>369</v>
      </c>
      <c r="B370" s="1064" t="s">
        <v>1463</v>
      </c>
      <c r="C370" s="1064" t="s">
        <v>1476</v>
      </c>
      <c r="D370" s="1064" t="s">
        <v>1477</v>
      </c>
    </row>
    <row r="371" spans="1:4">
      <c r="A371" s="1064">
        <v>370</v>
      </c>
      <c r="B371" s="1064" t="s">
        <v>1463</v>
      </c>
      <c r="C371" s="1064" t="s">
        <v>1463</v>
      </c>
      <c r="D371" s="1064" t="s">
        <v>1464</v>
      </c>
    </row>
    <row r="372" spans="1:4">
      <c r="A372" s="1064">
        <v>371</v>
      </c>
      <c r="B372" s="1064" t="s">
        <v>1463</v>
      </c>
      <c r="C372" s="1064" t="s">
        <v>1478</v>
      </c>
      <c r="D372" s="1064" t="s">
        <v>1479</v>
      </c>
    </row>
    <row r="373" spans="1:4">
      <c r="A373" s="1064">
        <v>372</v>
      </c>
      <c r="B373" s="1064" t="s">
        <v>1463</v>
      </c>
      <c r="C373" s="1064" t="s">
        <v>1480</v>
      </c>
      <c r="D373" s="1064" t="s">
        <v>1481</v>
      </c>
    </row>
    <row r="374" spans="1:4">
      <c r="A374" s="1064">
        <v>373</v>
      </c>
      <c r="B374" s="1064" t="s">
        <v>1463</v>
      </c>
      <c r="C374" s="1064" t="s">
        <v>1482</v>
      </c>
      <c r="D374" s="1064" t="s">
        <v>1483</v>
      </c>
    </row>
    <row r="375" spans="1:4">
      <c r="A375" s="1064">
        <v>374</v>
      </c>
      <c r="B375" s="1064" t="s">
        <v>1484</v>
      </c>
      <c r="C375" s="1064" t="s">
        <v>1486</v>
      </c>
      <c r="D375" s="1064" t="s">
        <v>1487</v>
      </c>
    </row>
    <row r="376" spans="1:4">
      <c r="A376" s="1064">
        <v>375</v>
      </c>
      <c r="B376" s="1064" t="s">
        <v>1484</v>
      </c>
      <c r="C376" s="1064" t="s">
        <v>1488</v>
      </c>
      <c r="D376" s="1064" t="s">
        <v>1489</v>
      </c>
    </row>
    <row r="377" spans="1:4">
      <c r="A377" s="1064">
        <v>376</v>
      </c>
      <c r="B377" s="1064" t="s">
        <v>1484</v>
      </c>
      <c r="C377" s="1064" t="s">
        <v>1490</v>
      </c>
      <c r="D377" s="1064" t="s">
        <v>1491</v>
      </c>
    </row>
    <row r="378" spans="1:4">
      <c r="A378" s="1064">
        <v>377</v>
      </c>
      <c r="B378" s="1064" t="s">
        <v>1484</v>
      </c>
      <c r="C378" s="1064" t="s">
        <v>1492</v>
      </c>
      <c r="D378" s="1064" t="s">
        <v>1493</v>
      </c>
    </row>
    <row r="379" spans="1:4">
      <c r="A379" s="1064">
        <v>378</v>
      </c>
      <c r="B379" s="1064" t="s">
        <v>1484</v>
      </c>
      <c r="C379" s="1064" t="s">
        <v>1494</v>
      </c>
      <c r="D379" s="1064" t="s">
        <v>1495</v>
      </c>
    </row>
    <row r="380" spans="1:4">
      <c r="A380" s="1064">
        <v>379</v>
      </c>
      <c r="B380" s="1064" t="s">
        <v>1484</v>
      </c>
      <c r="C380" s="1064" t="s">
        <v>1496</v>
      </c>
      <c r="D380" s="1064" t="s">
        <v>1497</v>
      </c>
    </row>
    <row r="381" spans="1:4">
      <c r="A381" s="1064">
        <v>380</v>
      </c>
      <c r="B381" s="1064" t="s">
        <v>1484</v>
      </c>
      <c r="C381" s="1064" t="s">
        <v>1498</v>
      </c>
      <c r="D381" s="1064" t="s">
        <v>1499</v>
      </c>
    </row>
    <row r="382" spans="1:4">
      <c r="A382" s="1064">
        <v>381</v>
      </c>
      <c r="B382" s="1064" t="s">
        <v>1484</v>
      </c>
      <c r="C382" s="1064" t="s">
        <v>1484</v>
      </c>
      <c r="D382" s="1064" t="s">
        <v>1485</v>
      </c>
    </row>
    <row r="383" spans="1:4">
      <c r="A383" s="1064">
        <v>382</v>
      </c>
      <c r="B383" s="1064" t="s">
        <v>1484</v>
      </c>
      <c r="C383" s="1064" t="s">
        <v>1500</v>
      </c>
      <c r="D383" s="1064" t="s">
        <v>1501</v>
      </c>
    </row>
    <row r="384" spans="1:4">
      <c r="A384" s="1064">
        <v>383</v>
      </c>
      <c r="B384" s="1064" t="s">
        <v>1484</v>
      </c>
      <c r="C384" s="1064" t="s">
        <v>1502</v>
      </c>
      <c r="D384" s="1064" t="s">
        <v>1503</v>
      </c>
    </row>
    <row r="385" spans="1:4">
      <c r="A385" s="1064">
        <v>384</v>
      </c>
      <c r="B385" s="1064" t="s">
        <v>1484</v>
      </c>
      <c r="C385" s="1064" t="s">
        <v>1504</v>
      </c>
      <c r="D385" s="1064" t="s">
        <v>1505</v>
      </c>
    </row>
    <row r="386" spans="1:4">
      <c r="A386" s="1064">
        <v>385</v>
      </c>
      <c r="B386" s="1064" t="s">
        <v>1506</v>
      </c>
      <c r="C386" s="1064" t="s">
        <v>1508</v>
      </c>
      <c r="D386" s="1064" t="s">
        <v>1509</v>
      </c>
    </row>
    <row r="387" spans="1:4">
      <c r="A387" s="1064">
        <v>386</v>
      </c>
      <c r="B387" s="1064" t="s">
        <v>1506</v>
      </c>
      <c r="C387" s="1064" t="s">
        <v>1506</v>
      </c>
      <c r="D387" s="1064" t="s">
        <v>1507</v>
      </c>
    </row>
    <row r="388" spans="1:4">
      <c r="A388" s="1064">
        <v>387</v>
      </c>
      <c r="B388" s="1064" t="s">
        <v>1506</v>
      </c>
      <c r="C388" s="1064" t="s">
        <v>1510</v>
      </c>
      <c r="D388" s="1064" t="s">
        <v>1511</v>
      </c>
    </row>
    <row r="389" spans="1:4">
      <c r="A389" s="1064">
        <v>388</v>
      </c>
      <c r="B389" s="1064" t="s">
        <v>1506</v>
      </c>
      <c r="C389" s="1064" t="s">
        <v>1512</v>
      </c>
      <c r="D389" s="1064" t="s">
        <v>1513</v>
      </c>
    </row>
    <row r="390" spans="1:4">
      <c r="A390" s="1064">
        <v>389</v>
      </c>
      <c r="B390" s="1064" t="s">
        <v>1514</v>
      </c>
      <c r="C390" s="1064" t="s">
        <v>1516</v>
      </c>
      <c r="D390" s="1064" t="s">
        <v>1517</v>
      </c>
    </row>
    <row r="391" spans="1:4">
      <c r="A391" s="1064">
        <v>390</v>
      </c>
      <c r="B391" s="1064" t="s">
        <v>1514</v>
      </c>
      <c r="C391" s="1064" t="s">
        <v>1518</v>
      </c>
      <c r="D391" s="1064" t="s">
        <v>1519</v>
      </c>
    </row>
    <row r="392" spans="1:4">
      <c r="A392" s="1064">
        <v>391</v>
      </c>
      <c r="B392" s="1064" t="s">
        <v>1514</v>
      </c>
      <c r="C392" s="1064" t="s">
        <v>1520</v>
      </c>
      <c r="D392" s="1064" t="s">
        <v>1521</v>
      </c>
    </row>
    <row r="393" spans="1:4">
      <c r="A393" s="1064">
        <v>392</v>
      </c>
      <c r="B393" s="1064" t="s">
        <v>1514</v>
      </c>
      <c r="C393" s="1064" t="s">
        <v>1522</v>
      </c>
      <c r="D393" s="1064" t="s">
        <v>1523</v>
      </c>
    </row>
    <row r="394" spans="1:4">
      <c r="A394" s="1064">
        <v>393</v>
      </c>
      <c r="B394" s="1064" t="s">
        <v>1514</v>
      </c>
      <c r="C394" s="1064" t="s">
        <v>1524</v>
      </c>
      <c r="D394" s="1064" t="s">
        <v>1525</v>
      </c>
    </row>
    <row r="395" spans="1:4">
      <c r="A395" s="1064">
        <v>394</v>
      </c>
      <c r="B395" s="1064" t="s">
        <v>1514</v>
      </c>
      <c r="C395" s="1064" t="s">
        <v>1526</v>
      </c>
      <c r="D395" s="1064" t="s">
        <v>1527</v>
      </c>
    </row>
    <row r="396" spans="1:4">
      <c r="A396" s="1064">
        <v>395</v>
      </c>
      <c r="B396" s="1064" t="s">
        <v>1514</v>
      </c>
      <c r="C396" s="1064" t="s">
        <v>1096</v>
      </c>
      <c r="D396" s="1064" t="s">
        <v>1528</v>
      </c>
    </row>
    <row r="397" spans="1:4">
      <c r="A397" s="1064">
        <v>396</v>
      </c>
      <c r="B397" s="1064" t="s">
        <v>1514</v>
      </c>
      <c r="C397" s="1064" t="s">
        <v>1529</v>
      </c>
      <c r="D397" s="1064" t="s">
        <v>1530</v>
      </c>
    </row>
    <row r="398" spans="1:4">
      <c r="A398" s="1064">
        <v>397</v>
      </c>
      <c r="B398" s="1064" t="s">
        <v>1514</v>
      </c>
      <c r="C398" s="1064" t="s">
        <v>1531</v>
      </c>
      <c r="D398" s="1064" t="s">
        <v>1532</v>
      </c>
    </row>
    <row r="399" spans="1:4">
      <c r="A399" s="1064">
        <v>398</v>
      </c>
      <c r="B399" s="1064" t="s">
        <v>1514</v>
      </c>
      <c r="C399" s="1064" t="s">
        <v>1514</v>
      </c>
      <c r="D399" s="1064" t="s">
        <v>1515</v>
      </c>
    </row>
    <row r="400" spans="1:4">
      <c r="A400" s="1064">
        <v>399</v>
      </c>
      <c r="B400" s="1064" t="s">
        <v>1514</v>
      </c>
      <c r="C400" s="1064" t="s">
        <v>1533</v>
      </c>
      <c r="D400" s="1064" t="s">
        <v>1534</v>
      </c>
    </row>
    <row r="401" spans="1:4">
      <c r="A401" s="1064">
        <v>400</v>
      </c>
      <c r="B401" s="1064" t="s">
        <v>1535</v>
      </c>
      <c r="C401" s="1064" t="s">
        <v>1537</v>
      </c>
      <c r="D401" s="1064" t="s">
        <v>1538</v>
      </c>
    </row>
    <row r="402" spans="1:4">
      <c r="A402" s="1064">
        <v>401</v>
      </c>
      <c r="B402" s="1064" t="s">
        <v>1535</v>
      </c>
      <c r="C402" s="1064" t="s">
        <v>1539</v>
      </c>
      <c r="D402" s="1064" t="s">
        <v>1540</v>
      </c>
    </row>
    <row r="403" spans="1:4">
      <c r="A403" s="1064">
        <v>402</v>
      </c>
      <c r="B403" s="1064" t="s">
        <v>1535</v>
      </c>
      <c r="C403" s="1064" t="s">
        <v>1541</v>
      </c>
      <c r="D403" s="1064" t="s">
        <v>1542</v>
      </c>
    </row>
    <row r="404" spans="1:4">
      <c r="A404" s="1064">
        <v>403</v>
      </c>
      <c r="B404" s="1064" t="s">
        <v>1535</v>
      </c>
      <c r="C404" s="1064" t="s">
        <v>1543</v>
      </c>
      <c r="D404" s="1064" t="s">
        <v>1544</v>
      </c>
    </row>
    <row r="405" spans="1:4">
      <c r="A405" s="1064">
        <v>404</v>
      </c>
      <c r="B405" s="1064" t="s">
        <v>1535</v>
      </c>
      <c r="C405" s="1064" t="s">
        <v>1545</v>
      </c>
      <c r="D405" s="1064" t="s">
        <v>1546</v>
      </c>
    </row>
    <row r="406" spans="1:4">
      <c r="A406" s="1064">
        <v>405</v>
      </c>
      <c r="B406" s="1064" t="s">
        <v>1535</v>
      </c>
      <c r="C406" s="1064" t="s">
        <v>1547</v>
      </c>
      <c r="D406" s="1064" t="s">
        <v>1548</v>
      </c>
    </row>
    <row r="407" spans="1:4">
      <c r="A407" s="1064">
        <v>406</v>
      </c>
      <c r="B407" s="1064" t="s">
        <v>1535</v>
      </c>
      <c r="C407" s="1064" t="s">
        <v>1162</v>
      </c>
      <c r="D407" s="1064" t="s">
        <v>1549</v>
      </c>
    </row>
    <row r="408" spans="1:4">
      <c r="A408" s="1064">
        <v>407</v>
      </c>
      <c r="B408" s="1064" t="s">
        <v>1535</v>
      </c>
      <c r="C408" s="1064" t="s">
        <v>1550</v>
      </c>
      <c r="D408" s="1064" t="s">
        <v>1551</v>
      </c>
    </row>
    <row r="409" spans="1:4">
      <c r="A409" s="1064">
        <v>408</v>
      </c>
      <c r="B409" s="1064" t="s">
        <v>1535</v>
      </c>
      <c r="C409" s="1064" t="s">
        <v>1428</v>
      </c>
      <c r="D409" s="1064" t="s">
        <v>1552</v>
      </c>
    </row>
    <row r="410" spans="1:4">
      <c r="A410" s="1064">
        <v>409</v>
      </c>
      <c r="B410" s="1064" t="s">
        <v>1535</v>
      </c>
      <c r="C410" s="1064" t="s">
        <v>1535</v>
      </c>
      <c r="D410" s="1064" t="s">
        <v>1536</v>
      </c>
    </row>
    <row r="411" spans="1:4">
      <c r="A411" s="1064">
        <v>410</v>
      </c>
      <c r="B411" s="1064" t="s">
        <v>1535</v>
      </c>
      <c r="C411" s="1064" t="s">
        <v>1553</v>
      </c>
      <c r="D411" s="1064" t="s">
        <v>1554</v>
      </c>
    </row>
    <row r="412" spans="1:4">
      <c r="A412" s="1064">
        <v>411</v>
      </c>
      <c r="B412" s="1064" t="s">
        <v>1535</v>
      </c>
      <c r="C412" s="1064" t="s">
        <v>1555</v>
      </c>
      <c r="D412" s="1064" t="s">
        <v>1556</v>
      </c>
    </row>
    <row r="413" spans="1:4">
      <c r="A413" s="1064">
        <v>412</v>
      </c>
      <c r="B413" s="1064" t="s">
        <v>1557</v>
      </c>
      <c r="C413" s="1064" t="s">
        <v>1559</v>
      </c>
      <c r="D413" s="1064" t="s">
        <v>1560</v>
      </c>
    </row>
    <row r="414" spans="1:4">
      <c r="A414" s="1064">
        <v>413</v>
      </c>
      <c r="B414" s="1064" t="s">
        <v>1557</v>
      </c>
      <c r="C414" s="1064" t="s">
        <v>1561</v>
      </c>
      <c r="D414" s="1064" t="s">
        <v>1562</v>
      </c>
    </row>
    <row r="415" spans="1:4">
      <c r="A415" s="1064">
        <v>414</v>
      </c>
      <c r="B415" s="1064" t="s">
        <v>1557</v>
      </c>
      <c r="C415" s="1064" t="s">
        <v>1290</v>
      </c>
      <c r="D415" s="1064" t="s">
        <v>1563</v>
      </c>
    </row>
    <row r="416" spans="1:4">
      <c r="A416" s="1064">
        <v>415</v>
      </c>
      <c r="B416" s="1064" t="s">
        <v>1557</v>
      </c>
      <c r="C416" s="1064" t="s">
        <v>1564</v>
      </c>
      <c r="D416" s="1064" t="s">
        <v>1565</v>
      </c>
    </row>
    <row r="417" spans="1:4">
      <c r="A417" s="1064">
        <v>416</v>
      </c>
      <c r="B417" s="1064" t="s">
        <v>1557</v>
      </c>
      <c r="C417" s="1064" t="s">
        <v>1566</v>
      </c>
      <c r="D417" s="1064" t="s">
        <v>1567</v>
      </c>
    </row>
    <row r="418" spans="1:4">
      <c r="A418" s="1064">
        <v>417</v>
      </c>
      <c r="B418" s="1064" t="s">
        <v>1557</v>
      </c>
      <c r="C418" s="1064" t="s">
        <v>1568</v>
      </c>
      <c r="D418" s="1064" t="s">
        <v>1569</v>
      </c>
    </row>
    <row r="419" spans="1:4">
      <c r="A419" s="1064">
        <v>418</v>
      </c>
      <c r="B419" s="1064" t="s">
        <v>1557</v>
      </c>
      <c r="C419" s="1064" t="s">
        <v>1570</v>
      </c>
      <c r="D419" s="1064" t="s">
        <v>1571</v>
      </c>
    </row>
    <row r="420" spans="1:4">
      <c r="A420" s="1064">
        <v>419</v>
      </c>
      <c r="B420" s="1064" t="s">
        <v>1557</v>
      </c>
      <c r="C420" s="1064" t="s">
        <v>1557</v>
      </c>
      <c r="D420" s="1064" t="s">
        <v>1558</v>
      </c>
    </row>
    <row r="421" spans="1:4">
      <c r="A421" s="1064">
        <v>420</v>
      </c>
      <c r="B421" s="1064" t="s">
        <v>1557</v>
      </c>
      <c r="C421" s="1064" t="s">
        <v>1572</v>
      </c>
      <c r="D421" s="1064" t="s">
        <v>1573</v>
      </c>
    </row>
    <row r="422" spans="1:4">
      <c r="A422" s="1064">
        <v>421</v>
      </c>
      <c r="B422" s="1064" t="s">
        <v>1574</v>
      </c>
      <c r="C422" s="1064" t="s">
        <v>1053</v>
      </c>
      <c r="D422" s="1064" t="s">
        <v>1576</v>
      </c>
    </row>
    <row r="423" spans="1:4">
      <c r="A423" s="1064">
        <v>422</v>
      </c>
      <c r="B423" s="1064" t="s">
        <v>1574</v>
      </c>
      <c r="C423" s="1064" t="s">
        <v>1577</v>
      </c>
      <c r="D423" s="1064" t="s">
        <v>1578</v>
      </c>
    </row>
    <row r="424" spans="1:4">
      <c r="A424" s="1064">
        <v>423</v>
      </c>
      <c r="B424" s="1064" t="s">
        <v>1574</v>
      </c>
      <c r="C424" s="1064" t="s">
        <v>1162</v>
      </c>
      <c r="D424" s="1064" t="s">
        <v>1579</v>
      </c>
    </row>
    <row r="425" spans="1:4">
      <c r="A425" s="1064">
        <v>424</v>
      </c>
      <c r="B425" s="1064" t="s">
        <v>1574</v>
      </c>
      <c r="C425" s="1064" t="s">
        <v>1580</v>
      </c>
      <c r="D425" s="1064" t="s">
        <v>1581</v>
      </c>
    </row>
    <row r="426" spans="1:4">
      <c r="A426" s="1064">
        <v>425</v>
      </c>
      <c r="B426" s="1064" t="s">
        <v>1574</v>
      </c>
      <c r="C426" s="1064" t="s">
        <v>1582</v>
      </c>
      <c r="D426" s="1064" t="s">
        <v>1583</v>
      </c>
    </row>
    <row r="427" spans="1:4">
      <c r="A427" s="1064">
        <v>426</v>
      </c>
      <c r="B427" s="1064" t="s">
        <v>1574</v>
      </c>
      <c r="C427" s="1064" t="s">
        <v>1584</v>
      </c>
      <c r="D427" s="1064" t="s">
        <v>1585</v>
      </c>
    </row>
    <row r="428" spans="1:4">
      <c r="A428" s="1064">
        <v>427</v>
      </c>
      <c r="B428" s="1064" t="s">
        <v>1574</v>
      </c>
      <c r="C428" s="1064" t="s">
        <v>1586</v>
      </c>
      <c r="D428" s="1064" t="s">
        <v>1587</v>
      </c>
    </row>
    <row r="429" spans="1:4">
      <c r="A429" s="1064">
        <v>428</v>
      </c>
      <c r="B429" s="1064" t="s">
        <v>1574</v>
      </c>
      <c r="C429" s="1064" t="s">
        <v>1574</v>
      </c>
      <c r="D429" s="1064" t="s">
        <v>1575</v>
      </c>
    </row>
    <row r="430" spans="1:4">
      <c r="A430" s="1064">
        <v>429</v>
      </c>
      <c r="B430" s="1064" t="s">
        <v>1574</v>
      </c>
      <c r="C430" s="1064" t="s">
        <v>1588</v>
      </c>
      <c r="D430" s="1064" t="s">
        <v>1589</v>
      </c>
    </row>
    <row r="431" spans="1:4">
      <c r="A431" s="1064">
        <v>430</v>
      </c>
      <c r="B431" s="1064" t="s">
        <v>1574</v>
      </c>
      <c r="C431" s="1064" t="s">
        <v>1482</v>
      </c>
      <c r="D431" s="1064" t="s">
        <v>1590</v>
      </c>
    </row>
    <row r="432" spans="1:4">
      <c r="A432" s="1064">
        <v>431</v>
      </c>
      <c r="B432" s="1064" t="s">
        <v>1591</v>
      </c>
      <c r="C432" s="1064" t="s">
        <v>1069</v>
      </c>
      <c r="D432" s="1064" t="s">
        <v>1593</v>
      </c>
    </row>
    <row r="433" spans="1:4">
      <c r="A433" s="1064">
        <v>432</v>
      </c>
      <c r="B433" s="1064" t="s">
        <v>1591</v>
      </c>
      <c r="C433" s="1064" t="s">
        <v>1594</v>
      </c>
      <c r="D433" s="1064" t="s">
        <v>1595</v>
      </c>
    </row>
    <row r="434" spans="1:4">
      <c r="A434" s="1064">
        <v>433</v>
      </c>
      <c r="B434" s="1064" t="s">
        <v>1591</v>
      </c>
      <c r="C434" s="1064" t="s">
        <v>1596</v>
      </c>
      <c r="D434" s="1064" t="s">
        <v>1597</v>
      </c>
    </row>
    <row r="435" spans="1:4">
      <c r="A435" s="1064">
        <v>434</v>
      </c>
      <c r="B435" s="1064" t="s">
        <v>1591</v>
      </c>
      <c r="C435" s="1064" t="s">
        <v>1598</v>
      </c>
      <c r="D435" s="1064" t="s">
        <v>1599</v>
      </c>
    </row>
    <row r="436" spans="1:4">
      <c r="A436" s="1064">
        <v>435</v>
      </c>
      <c r="B436" s="1064" t="s">
        <v>1591</v>
      </c>
      <c r="C436" s="1064" t="s">
        <v>1600</v>
      </c>
      <c r="D436" s="1064" t="s">
        <v>1601</v>
      </c>
    </row>
    <row r="437" spans="1:4">
      <c r="A437" s="1064">
        <v>436</v>
      </c>
      <c r="B437" s="1064" t="s">
        <v>1591</v>
      </c>
      <c r="C437" s="1064" t="s">
        <v>1602</v>
      </c>
      <c r="D437" s="1064" t="s">
        <v>1603</v>
      </c>
    </row>
    <row r="438" spans="1:4">
      <c r="A438" s="1064">
        <v>437</v>
      </c>
      <c r="B438" s="1064" t="s">
        <v>1591</v>
      </c>
      <c r="C438" s="1064" t="s">
        <v>1591</v>
      </c>
      <c r="D438" s="1064" t="s">
        <v>1592</v>
      </c>
    </row>
    <row r="439" spans="1:4">
      <c r="A439" s="1064">
        <v>438</v>
      </c>
      <c r="B439" s="1064" t="s">
        <v>1591</v>
      </c>
      <c r="C439" s="1064" t="s">
        <v>1604</v>
      </c>
      <c r="D439" s="1064" t="s">
        <v>1605</v>
      </c>
    </row>
    <row r="440" spans="1:4">
      <c r="A440" s="1064">
        <v>439</v>
      </c>
      <c r="B440" s="1064" t="s">
        <v>1606</v>
      </c>
      <c r="C440" s="1064" t="s">
        <v>1608</v>
      </c>
      <c r="D440" s="1064" t="s">
        <v>1609</v>
      </c>
    </row>
    <row r="441" spans="1:4">
      <c r="A441" s="1064">
        <v>440</v>
      </c>
      <c r="B441" s="1064" t="s">
        <v>1606</v>
      </c>
      <c r="C441" s="1064" t="s">
        <v>1028</v>
      </c>
      <c r="D441" s="1064" t="s">
        <v>1610</v>
      </c>
    </row>
    <row r="442" spans="1:4">
      <c r="A442" s="1064">
        <v>441</v>
      </c>
      <c r="B442" s="1064" t="s">
        <v>1606</v>
      </c>
      <c r="C442" s="1064" t="s">
        <v>1611</v>
      </c>
      <c r="D442" s="1064" t="s">
        <v>1612</v>
      </c>
    </row>
    <row r="443" spans="1:4">
      <c r="A443" s="1064">
        <v>442</v>
      </c>
      <c r="B443" s="1064" t="s">
        <v>1606</v>
      </c>
      <c r="C443" s="1064" t="s">
        <v>1055</v>
      </c>
      <c r="D443" s="1064" t="s">
        <v>1613</v>
      </c>
    </row>
    <row r="444" spans="1:4">
      <c r="A444" s="1064">
        <v>443</v>
      </c>
      <c r="B444" s="1064" t="s">
        <v>1606</v>
      </c>
      <c r="C444" s="1064" t="s">
        <v>1614</v>
      </c>
      <c r="D444" s="1064" t="s">
        <v>1615</v>
      </c>
    </row>
    <row r="445" spans="1:4">
      <c r="A445" s="1064">
        <v>444</v>
      </c>
      <c r="B445" s="1064" t="s">
        <v>1606</v>
      </c>
      <c r="C445" s="1064" t="s">
        <v>1616</v>
      </c>
      <c r="D445" s="1064" t="s">
        <v>1617</v>
      </c>
    </row>
    <row r="446" spans="1:4">
      <c r="A446" s="1064">
        <v>445</v>
      </c>
      <c r="B446" s="1064" t="s">
        <v>1606</v>
      </c>
      <c r="C446" s="1064" t="s">
        <v>1618</v>
      </c>
      <c r="D446" s="1064" t="s">
        <v>1619</v>
      </c>
    </row>
    <row r="447" spans="1:4">
      <c r="A447" s="1064">
        <v>446</v>
      </c>
      <c r="B447" s="1064" t="s">
        <v>1606</v>
      </c>
      <c r="C447" s="1064" t="s">
        <v>1620</v>
      </c>
      <c r="D447" s="1064" t="s">
        <v>1621</v>
      </c>
    </row>
    <row r="448" spans="1:4">
      <c r="A448" s="1064">
        <v>447</v>
      </c>
      <c r="B448" s="1064" t="s">
        <v>1606</v>
      </c>
      <c r="C448" s="1064" t="s">
        <v>1622</v>
      </c>
      <c r="D448" s="1064" t="s">
        <v>1623</v>
      </c>
    </row>
    <row r="449" spans="1:4">
      <c r="A449" s="1064">
        <v>448</v>
      </c>
      <c r="B449" s="1064" t="s">
        <v>1606</v>
      </c>
      <c r="C449" s="1064" t="s">
        <v>1624</v>
      </c>
      <c r="D449" s="1064" t="s">
        <v>1625</v>
      </c>
    </row>
    <row r="450" spans="1:4">
      <c r="A450" s="1064">
        <v>449</v>
      </c>
      <c r="B450" s="1064" t="s">
        <v>1606</v>
      </c>
      <c r="C450" s="1064" t="s">
        <v>1626</v>
      </c>
      <c r="D450" s="1064" t="s">
        <v>1627</v>
      </c>
    </row>
    <row r="451" spans="1:4">
      <c r="A451" s="1064">
        <v>450</v>
      </c>
      <c r="B451" s="1064" t="s">
        <v>1606</v>
      </c>
      <c r="C451" s="1064" t="s">
        <v>1606</v>
      </c>
      <c r="D451" s="1064" t="s">
        <v>1607</v>
      </c>
    </row>
    <row r="452" spans="1:4">
      <c r="A452" s="1064">
        <v>451</v>
      </c>
      <c r="B452" s="1064" t="s">
        <v>1606</v>
      </c>
      <c r="C452" s="1064" t="s">
        <v>1628</v>
      </c>
      <c r="D452" s="1064" t="s">
        <v>1629</v>
      </c>
    </row>
    <row r="453" spans="1:4">
      <c r="A453" s="1064">
        <v>452</v>
      </c>
      <c r="B453" s="1064" t="s">
        <v>1606</v>
      </c>
      <c r="C453" s="1064" t="s">
        <v>1630</v>
      </c>
      <c r="D453" s="1064" t="s">
        <v>1631</v>
      </c>
    </row>
    <row r="454" spans="1:4">
      <c r="A454" s="1064">
        <v>453</v>
      </c>
      <c r="B454" s="1064" t="s">
        <v>1606</v>
      </c>
      <c r="C454" s="1064" t="s">
        <v>1632</v>
      </c>
      <c r="D454" s="1064" t="s">
        <v>1633</v>
      </c>
    </row>
    <row r="455" spans="1:4">
      <c r="A455" s="1064">
        <v>454</v>
      </c>
      <c r="B455" s="1064" t="s">
        <v>1634</v>
      </c>
      <c r="C455" s="1064" t="s">
        <v>1636</v>
      </c>
      <c r="D455" s="1064" t="s">
        <v>1637</v>
      </c>
    </row>
    <row r="456" spans="1:4">
      <c r="A456" s="1064">
        <v>455</v>
      </c>
      <c r="B456" s="1064" t="s">
        <v>1634</v>
      </c>
      <c r="C456" s="1064" t="s">
        <v>1638</v>
      </c>
      <c r="D456" s="1064" t="s">
        <v>1639</v>
      </c>
    </row>
    <row r="457" spans="1:4">
      <c r="A457" s="1064">
        <v>456</v>
      </c>
      <c r="B457" s="1064" t="s">
        <v>1634</v>
      </c>
      <c r="C457" s="1064" t="s">
        <v>1640</v>
      </c>
      <c r="D457" s="1064" t="s">
        <v>1641</v>
      </c>
    </row>
    <row r="458" spans="1:4">
      <c r="A458" s="1064">
        <v>457</v>
      </c>
      <c r="B458" s="1064" t="s">
        <v>1634</v>
      </c>
      <c r="C458" s="1064" t="s">
        <v>1642</v>
      </c>
      <c r="D458" s="1064" t="s">
        <v>1643</v>
      </c>
    </row>
    <row r="459" spans="1:4">
      <c r="A459" s="1064">
        <v>458</v>
      </c>
      <c r="B459" s="1064" t="s">
        <v>1634</v>
      </c>
      <c r="C459" s="1064" t="s">
        <v>1069</v>
      </c>
      <c r="D459" s="1064" t="s">
        <v>1644</v>
      </c>
    </row>
    <row r="460" spans="1:4">
      <c r="A460" s="1064">
        <v>459</v>
      </c>
      <c r="B460" s="1064" t="s">
        <v>1634</v>
      </c>
      <c r="C460" s="1064" t="s">
        <v>1645</v>
      </c>
      <c r="D460" s="1064" t="s">
        <v>1646</v>
      </c>
    </row>
    <row r="461" spans="1:4">
      <c r="A461" s="1064">
        <v>460</v>
      </c>
      <c r="B461" s="1064" t="s">
        <v>1634</v>
      </c>
      <c r="C461" s="1064" t="s">
        <v>1647</v>
      </c>
      <c r="D461" s="1064" t="s">
        <v>1648</v>
      </c>
    </row>
    <row r="462" spans="1:4">
      <c r="A462" s="1064">
        <v>461</v>
      </c>
      <c r="B462" s="1064" t="s">
        <v>1634</v>
      </c>
      <c r="C462" s="1064" t="s">
        <v>1649</v>
      </c>
      <c r="D462" s="1064" t="s">
        <v>1650</v>
      </c>
    </row>
    <row r="463" spans="1:4">
      <c r="A463" s="1064">
        <v>462</v>
      </c>
      <c r="B463" s="1064" t="s">
        <v>1634</v>
      </c>
      <c r="C463" s="1064" t="s">
        <v>1651</v>
      </c>
      <c r="D463" s="1064" t="s">
        <v>1652</v>
      </c>
    </row>
    <row r="464" spans="1:4">
      <c r="A464" s="1064">
        <v>463</v>
      </c>
      <c r="B464" s="1064" t="s">
        <v>1634</v>
      </c>
      <c r="C464" s="1064" t="s">
        <v>1634</v>
      </c>
      <c r="D464" s="1064" t="s">
        <v>1635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14" width="10.5703125" style="552"/>
    <col min="15" max="16384" width="10.5703125" style="491"/>
  </cols>
  <sheetData>
    <row r="1" spans="1:14" ht="3" customHeight="1">
      <c r="A1" s="558" t="s">
        <v>91</v>
      </c>
    </row>
    <row r="2" spans="1:14" ht="22.5">
      <c r="F2" s="1265" t="s">
        <v>470</v>
      </c>
      <c r="G2" s="1266"/>
      <c r="H2" s="1267"/>
      <c r="I2" s="607"/>
    </row>
    <row r="3" spans="1:14" ht="3" customHeight="1"/>
    <row r="4" spans="1:14" s="537" customFormat="1" ht="11.25">
      <c r="A4" s="557"/>
      <c r="B4" s="557"/>
      <c r="C4" s="557"/>
      <c r="D4" s="557"/>
      <c r="F4" s="1217" t="s">
        <v>444</v>
      </c>
      <c r="G4" s="1217"/>
      <c r="H4" s="1217"/>
      <c r="I4" s="1268" t="s">
        <v>445</v>
      </c>
      <c r="J4" s="557"/>
      <c r="K4" s="557"/>
      <c r="L4" s="557"/>
      <c r="M4" s="557"/>
      <c r="N4" s="557"/>
    </row>
    <row r="5" spans="1:14" s="537" customFormat="1" ht="11.25" customHeight="1">
      <c r="A5" s="557"/>
      <c r="B5" s="557"/>
      <c r="C5" s="557"/>
      <c r="D5" s="557"/>
      <c r="F5" s="573" t="s">
        <v>90</v>
      </c>
      <c r="G5" s="585" t="s">
        <v>447</v>
      </c>
      <c r="H5" s="572" t="s">
        <v>438</v>
      </c>
      <c r="I5" s="1268"/>
      <c r="J5" s="557"/>
      <c r="K5" s="557"/>
      <c r="L5" s="557"/>
      <c r="M5" s="557"/>
      <c r="N5" s="557"/>
    </row>
    <row r="6" spans="1:14" s="537" customFormat="1" ht="12" customHeight="1">
      <c r="A6" s="557"/>
      <c r="B6" s="557"/>
      <c r="C6" s="557"/>
      <c r="D6" s="557"/>
      <c r="F6" s="574" t="s">
        <v>91</v>
      </c>
      <c r="G6" s="576">
        <v>2</v>
      </c>
      <c r="H6" s="577">
        <v>3</v>
      </c>
      <c r="I6" s="575">
        <v>4</v>
      </c>
      <c r="J6" s="557">
        <v>4</v>
      </c>
      <c r="K6" s="557"/>
      <c r="L6" s="557"/>
      <c r="M6" s="557"/>
      <c r="N6" s="557"/>
    </row>
    <row r="7" spans="1:14" s="537" customFormat="1" ht="18.75">
      <c r="A7" s="557"/>
      <c r="B7" s="557"/>
      <c r="C7" s="557"/>
      <c r="D7" s="557"/>
      <c r="F7" s="583">
        <v>1</v>
      </c>
      <c r="G7" s="599" t="s">
        <v>471</v>
      </c>
      <c r="H7" s="571" t="str">
        <f>IF(dateCh="","",dateCh)</f>
        <v>29.04.2019</v>
      </c>
      <c r="I7" s="548" t="s">
        <v>472</v>
      </c>
      <c r="J7" s="582"/>
      <c r="K7" s="557"/>
      <c r="L7" s="557"/>
      <c r="M7" s="557"/>
      <c r="N7" s="557"/>
    </row>
    <row r="8" spans="1:14" s="537" customFormat="1" ht="45">
      <c r="A8" s="1269">
        <v>1</v>
      </c>
      <c r="B8" s="557"/>
      <c r="C8" s="557"/>
      <c r="D8" s="557"/>
      <c r="F8" s="583" t="str">
        <f>"2." &amp;mergeValue(A8)</f>
        <v>2.1</v>
      </c>
      <c r="G8" s="599" t="s">
        <v>473</v>
      </c>
      <c r="H8" s="571"/>
      <c r="I8" s="548" t="s">
        <v>568</v>
      </c>
      <c r="J8" s="582"/>
      <c r="K8" s="557"/>
      <c r="L8" s="557"/>
      <c r="M8" s="557"/>
      <c r="N8" s="557"/>
    </row>
    <row r="9" spans="1:14" s="537" customFormat="1" ht="22.5">
      <c r="A9" s="1269"/>
      <c r="B9" s="557"/>
      <c r="C9" s="557"/>
      <c r="D9" s="557"/>
      <c r="F9" s="583" t="str">
        <f>"3." &amp;mergeValue(A9)</f>
        <v>3.1</v>
      </c>
      <c r="G9" s="599" t="s">
        <v>474</v>
      </c>
      <c r="H9" s="571"/>
      <c r="I9" s="548" t="s">
        <v>566</v>
      </c>
      <c r="J9" s="582"/>
      <c r="K9" s="557"/>
      <c r="L9" s="557"/>
      <c r="M9" s="557"/>
      <c r="N9" s="557"/>
    </row>
    <row r="10" spans="1:14" s="537" customFormat="1" ht="22.5">
      <c r="A10" s="1269"/>
      <c r="B10" s="557"/>
      <c r="C10" s="557"/>
      <c r="D10" s="557"/>
      <c r="F10" s="583" t="str">
        <f>"4."&amp;mergeValue(A10)</f>
        <v>4.1</v>
      </c>
      <c r="G10" s="599" t="s">
        <v>475</v>
      </c>
      <c r="H10" s="572" t="s">
        <v>448</v>
      </c>
      <c r="I10" s="548"/>
      <c r="J10" s="582"/>
      <c r="K10" s="557"/>
      <c r="L10" s="557"/>
      <c r="M10" s="557"/>
      <c r="N10" s="557"/>
    </row>
    <row r="11" spans="1:14" s="537" customFormat="1" ht="18.75">
      <c r="A11" s="1269"/>
      <c r="B11" s="1269">
        <v>1</v>
      </c>
      <c r="C11" s="590"/>
      <c r="D11" s="590"/>
      <c r="F11" s="583" t="str">
        <f>"4."&amp;mergeValue(A11) &amp;"."&amp;mergeValue(B11)</f>
        <v>4.1.1</v>
      </c>
      <c r="G11" s="578" t="s">
        <v>570</v>
      </c>
      <c r="H11" s="571" t="str">
        <f>IF(region_name="","",region_name)</f>
        <v>Ростовская область</v>
      </c>
      <c r="I11" s="548" t="s">
        <v>478</v>
      </c>
      <c r="J11" s="582"/>
      <c r="K11" s="557"/>
      <c r="L11" s="557"/>
      <c r="M11" s="557"/>
      <c r="N11" s="557"/>
    </row>
    <row r="12" spans="1:14" s="537" customFormat="1" ht="22.5">
      <c r="A12" s="1269"/>
      <c r="B12" s="1269"/>
      <c r="C12" s="1269">
        <v>1</v>
      </c>
      <c r="D12" s="590"/>
      <c r="F12" s="583" t="str">
        <f>"4."&amp;mergeValue(A12) &amp;"."&amp;mergeValue(B12)&amp;"."&amp;mergeValue(C12)</f>
        <v>4.1.1.1</v>
      </c>
      <c r="G12" s="589" t="s">
        <v>476</v>
      </c>
      <c r="H12" s="571"/>
      <c r="I12" s="548" t="s">
        <v>479</v>
      </c>
      <c r="J12" s="582"/>
      <c r="K12" s="557"/>
      <c r="L12" s="557"/>
      <c r="M12" s="557"/>
      <c r="N12" s="557"/>
    </row>
    <row r="13" spans="1:14" s="537" customFormat="1" ht="39" customHeight="1">
      <c r="A13" s="1269"/>
      <c r="B13" s="1269"/>
      <c r="C13" s="1269"/>
      <c r="D13" s="590">
        <v>1</v>
      </c>
      <c r="F13" s="583" t="str">
        <f>"4."&amp;mergeValue(A13) &amp;"."&amp;mergeValue(B13)&amp;"."&amp;mergeValue(C13)&amp;"."&amp;mergeValue(D13)</f>
        <v>4.1.1.1.1</v>
      </c>
      <c r="G13" s="600" t="s">
        <v>477</v>
      </c>
      <c r="H13" s="571"/>
      <c r="I13" s="1270" t="s">
        <v>569</v>
      </c>
      <c r="J13" s="582"/>
      <c r="K13" s="557"/>
      <c r="L13" s="557"/>
      <c r="M13" s="557"/>
      <c r="N13" s="557"/>
    </row>
    <row r="14" spans="1:14" s="537" customFormat="1" ht="18.75">
      <c r="A14" s="1269"/>
      <c r="B14" s="1269"/>
      <c r="C14" s="1269"/>
      <c r="D14" s="590"/>
      <c r="F14" s="586"/>
      <c r="G14" s="518" t="s">
        <v>4</v>
      </c>
      <c r="H14" s="591"/>
      <c r="I14" s="1270"/>
      <c r="J14" s="582"/>
      <c r="K14" s="557"/>
      <c r="L14" s="557"/>
      <c r="M14" s="557"/>
      <c r="N14" s="557"/>
    </row>
    <row r="15" spans="1:14" s="537" customFormat="1" ht="18.75">
      <c r="A15" s="1269"/>
      <c r="B15" s="1269"/>
      <c r="C15" s="590"/>
      <c r="D15" s="590"/>
      <c r="F15" s="601"/>
      <c r="G15" s="544" t="s">
        <v>400</v>
      </c>
      <c r="H15" s="602"/>
      <c r="I15" s="603"/>
      <c r="J15" s="582"/>
      <c r="K15" s="557"/>
      <c r="L15" s="557"/>
      <c r="M15" s="557"/>
      <c r="N15" s="557"/>
    </row>
    <row r="16" spans="1:14" s="537" customFormat="1" ht="18.75">
      <c r="A16" s="1269"/>
      <c r="B16" s="557"/>
      <c r="C16" s="557"/>
      <c r="D16" s="557"/>
      <c r="F16" s="586"/>
      <c r="G16" s="526" t="s">
        <v>483</v>
      </c>
      <c r="H16" s="587"/>
      <c r="I16" s="588"/>
      <c r="J16" s="582"/>
      <c r="K16" s="557"/>
      <c r="L16" s="557"/>
      <c r="M16" s="557"/>
      <c r="N16" s="557"/>
    </row>
    <row r="17" spans="1:14" s="537" customFormat="1" ht="18.75">
      <c r="A17" s="557"/>
      <c r="B17" s="557"/>
      <c r="C17" s="557"/>
      <c r="D17" s="557"/>
      <c r="F17" s="586"/>
      <c r="G17" s="533" t="s">
        <v>482</v>
      </c>
      <c r="H17" s="587"/>
      <c r="I17" s="588"/>
      <c r="J17" s="582"/>
      <c r="K17" s="557"/>
      <c r="L17" s="557"/>
      <c r="M17" s="557"/>
      <c r="N17" s="557"/>
    </row>
    <row r="18" spans="1:14" s="580" customFormat="1" ht="3" customHeight="1">
      <c r="A18" s="581"/>
      <c r="B18" s="581"/>
      <c r="C18" s="581"/>
      <c r="D18" s="581"/>
      <c r="F18" s="592"/>
      <c r="G18" s="593"/>
      <c r="H18" s="594"/>
      <c r="I18" s="595"/>
      <c r="J18" s="581"/>
      <c r="K18" s="581"/>
      <c r="L18" s="581"/>
      <c r="M18" s="581"/>
      <c r="N18" s="581"/>
    </row>
    <row r="19" spans="1:14" s="580" customFormat="1" ht="15" customHeight="1">
      <c r="A19" s="581"/>
      <c r="B19" s="581"/>
      <c r="C19" s="581"/>
      <c r="D19" s="581"/>
      <c r="F19" s="579"/>
      <c r="G19" s="1264" t="s">
        <v>571</v>
      </c>
      <c r="H19" s="1264"/>
      <c r="I19" s="561"/>
      <c r="J19" s="581"/>
      <c r="K19" s="581"/>
      <c r="L19" s="581"/>
      <c r="M19" s="581"/>
      <c r="N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577</v>
      </c>
    </row>
    <row r="5" spans="2:4">
      <c r="B5" s="50" t="s">
        <v>221</v>
      </c>
    </row>
    <row r="6" spans="2:4" ht="22.5">
      <c r="B6" s="50" t="s">
        <v>265</v>
      </c>
    </row>
    <row r="7" spans="2:4" ht="22.5">
      <c r="B7" s="50" t="s">
        <v>266</v>
      </c>
    </row>
    <row r="8" spans="2:4" ht="22.5">
      <c r="B8" s="50" t="s">
        <v>267</v>
      </c>
    </row>
    <row r="9" spans="2:4" ht="22.5">
      <c r="B9" s="50" t="s">
        <v>481</v>
      </c>
    </row>
    <row r="10" spans="2:4" ht="56.25">
      <c r="B10" s="50" t="s">
        <v>672</v>
      </c>
    </row>
    <row r="11" spans="2:4" ht="12.75">
      <c r="B11" s="213"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5" t="s">
        <v>369</v>
      </c>
    </row>
    <row r="26" spans="1:2">
      <c r="B26" s="48" t="s">
        <v>330</v>
      </c>
    </row>
    <row r="27" spans="1:2" ht="22.5">
      <c r="B27" s="214" t="s">
        <v>458</v>
      </c>
    </row>
    <row r="28" spans="1:2">
      <c r="B28" s="214" t="s">
        <v>457</v>
      </c>
    </row>
    <row r="29" spans="1:2">
      <c r="B29" s="290" t="s">
        <v>387</v>
      </c>
    </row>
    <row r="30" spans="1:2" ht="22.5">
      <c r="B30" s="214" t="s">
        <v>576</v>
      </c>
    </row>
    <row r="32" spans="1:2">
      <c r="A32" s="272"/>
      <c r="B32" s="273" t="s">
        <v>430</v>
      </c>
    </row>
    <row r="33" spans="1:2" ht="14.25">
      <c r="A33" s="274">
        <v>1</v>
      </c>
      <c r="B33" s="275" t="s">
        <v>431</v>
      </c>
    </row>
    <row r="34" spans="1:2" ht="14.25">
      <c r="A34" s="274">
        <v>2</v>
      </c>
      <c r="B34" s="275" t="s">
        <v>432</v>
      </c>
    </row>
    <row r="35" spans="1:2">
      <c r="B35" s="273" t="s">
        <v>433</v>
      </c>
    </row>
    <row r="36" spans="1:2">
      <c r="B36" s="275"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8" width="10.5703125" style="552"/>
    <col min="29" max="16384" width="10.5703125" style="491"/>
  </cols>
  <sheetData>
    <row r="1" spans="1:28" hidden="1">
      <c r="Q1" s="550"/>
      <c r="R1" s="550"/>
    </row>
    <row r="2" spans="1:28" hidden="1">
      <c r="U2" s="550"/>
    </row>
    <row r="3" spans="1:28" hidden="1"/>
    <row r="4" spans="1:28" ht="3" customHeight="1">
      <c r="J4" s="497"/>
      <c r="K4" s="497"/>
      <c r="L4" s="492"/>
      <c r="M4" s="492"/>
      <c r="N4" s="492"/>
      <c r="O4" s="500"/>
      <c r="P4" s="500"/>
      <c r="Q4" s="500"/>
      <c r="R4" s="500"/>
      <c r="S4" s="500"/>
      <c r="T4" s="500"/>
      <c r="U4" s="500"/>
    </row>
    <row r="5" spans="1:28" ht="26.1" customHeight="1">
      <c r="J5" s="497"/>
      <c r="K5" s="497"/>
      <c r="L5" s="1286" t="s">
        <v>717</v>
      </c>
      <c r="M5" s="1286"/>
      <c r="N5" s="1286"/>
      <c r="O5" s="1286"/>
      <c r="P5" s="1286"/>
      <c r="Q5" s="1286"/>
      <c r="R5" s="1286"/>
      <c r="S5" s="1286"/>
      <c r="T5" s="1286"/>
      <c r="U5" s="631"/>
    </row>
    <row r="6" spans="1:28" ht="3" customHeight="1">
      <c r="J6" s="497"/>
      <c r="K6" s="497"/>
      <c r="L6" s="492"/>
      <c r="M6" s="492"/>
      <c r="N6" s="492"/>
      <c r="O6" s="496"/>
      <c r="P6" s="496"/>
      <c r="Q6" s="496"/>
      <c r="R6" s="496"/>
      <c r="S6" s="496"/>
      <c r="T6" s="496"/>
      <c r="U6" s="496"/>
      <c r="V6" s="500"/>
    </row>
    <row r="7" spans="1:28" s="744" customFormat="1" ht="5.25" hidden="1">
      <c r="A7" s="1114"/>
      <c r="B7" s="1114"/>
      <c r="C7" s="1114"/>
      <c r="D7" s="1114"/>
      <c r="E7" s="1114"/>
      <c r="F7" s="1114"/>
      <c r="G7" s="1114"/>
      <c r="H7" s="1114"/>
      <c r="L7" s="1164"/>
      <c r="M7" s="1039"/>
      <c r="O7" s="1292"/>
      <c r="P7" s="1292"/>
      <c r="Q7" s="1292"/>
      <c r="R7" s="1292"/>
      <c r="S7" s="1292"/>
      <c r="T7" s="1292"/>
      <c r="U7" s="778"/>
      <c r="V7" s="778"/>
      <c r="X7" s="1114"/>
      <c r="Y7" s="1114"/>
      <c r="Z7" s="1114"/>
      <c r="AA7" s="1114"/>
      <c r="AB7" s="1114"/>
    </row>
    <row r="8" spans="1:28"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утверждении тарифов</v>
      </c>
      <c r="N8" s="1118"/>
      <c r="O8" s="1293" t="str">
        <f>IF(datePr_ch="",IF(datePr="","",datePr),datePr_ch)</f>
        <v>25.04.2019</v>
      </c>
      <c r="P8" s="1293"/>
      <c r="Q8" s="1293"/>
      <c r="R8" s="1293"/>
      <c r="S8" s="1293"/>
      <c r="T8" s="1293"/>
      <c r="U8" s="549"/>
      <c r="V8" s="549"/>
      <c r="W8" s="487"/>
      <c r="X8" s="557"/>
      <c r="Y8" s="557"/>
      <c r="Z8" s="557"/>
      <c r="AA8" s="557"/>
      <c r="AB8" s="557"/>
    </row>
    <row r="9" spans="1:28" s="537" customFormat="1" ht="22.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утверждении тарифов</v>
      </c>
      <c r="N9" s="1118"/>
      <c r="O9" s="1293" t="str">
        <f>IF(numberPr_ch="",IF(numberPr="","",numberPr),numberPr_ch)</f>
        <v>40/1.02-740</v>
      </c>
      <c r="P9" s="1293"/>
      <c r="Q9" s="1293"/>
      <c r="R9" s="1293"/>
      <c r="S9" s="1293"/>
      <c r="T9" s="1293"/>
      <c r="U9" s="549"/>
      <c r="V9" s="549"/>
      <c r="W9" s="487"/>
      <c r="X9" s="557"/>
      <c r="Y9" s="557"/>
      <c r="Z9" s="557"/>
      <c r="AA9" s="557"/>
      <c r="AB9" s="557"/>
    </row>
    <row r="10" spans="1:28" s="744" customFormat="1" ht="5.25" hidden="1">
      <c r="A10" s="1114"/>
      <c r="B10" s="1114"/>
      <c r="C10" s="1114"/>
      <c r="D10" s="1114"/>
      <c r="E10" s="1114"/>
      <c r="F10" s="1114"/>
      <c r="G10" s="1114"/>
      <c r="H10" s="1114"/>
      <c r="L10" s="1132"/>
      <c r="M10" s="1039"/>
      <c r="O10" s="1292"/>
      <c r="P10" s="1292"/>
      <c r="Q10" s="1292"/>
      <c r="R10" s="1292"/>
      <c r="S10" s="1292"/>
      <c r="T10" s="1292"/>
      <c r="U10" s="778"/>
      <c r="V10" s="778"/>
      <c r="X10" s="1114"/>
      <c r="Y10" s="1114"/>
      <c r="Z10" s="1114"/>
      <c r="AA10" s="1114"/>
      <c r="AB10" s="1114"/>
    </row>
    <row r="11" spans="1:28" s="537" customFormat="1" ht="11.25" hidden="1">
      <c r="A11" s="557"/>
      <c r="B11" s="557"/>
      <c r="C11" s="557"/>
      <c r="D11" s="557"/>
      <c r="E11" s="557"/>
      <c r="F11" s="557"/>
      <c r="G11" s="557"/>
      <c r="H11" s="557"/>
      <c r="L11" s="1287"/>
      <c r="M11" s="1287"/>
      <c r="N11" s="534"/>
      <c r="O11" s="549"/>
      <c r="P11" s="549"/>
      <c r="Q11" s="549"/>
      <c r="R11" s="549"/>
      <c r="S11" s="549"/>
      <c r="T11" s="549"/>
      <c r="U11" s="555" t="s">
        <v>370</v>
      </c>
      <c r="X11" s="557"/>
      <c r="Y11" s="557"/>
      <c r="Z11" s="557"/>
      <c r="AA11" s="557"/>
      <c r="AB11" s="557"/>
    </row>
    <row r="12" spans="1:28">
      <c r="J12" s="497"/>
      <c r="K12" s="497"/>
      <c r="L12" s="492"/>
      <c r="M12" s="492"/>
      <c r="N12" s="470"/>
      <c r="O12" s="1294"/>
      <c r="P12" s="1294"/>
      <c r="Q12" s="1294"/>
      <c r="R12" s="1294"/>
      <c r="S12" s="1294"/>
      <c r="T12" s="1294"/>
      <c r="U12" s="1294"/>
    </row>
    <row r="13" spans="1:28">
      <c r="J13" s="497"/>
      <c r="K13" s="497"/>
      <c r="L13" s="1217" t="s">
        <v>444</v>
      </c>
      <c r="M13" s="1217"/>
      <c r="N13" s="1217"/>
      <c r="O13" s="1217"/>
      <c r="P13" s="1217"/>
      <c r="Q13" s="1217"/>
      <c r="R13" s="1217"/>
      <c r="S13" s="1217"/>
      <c r="T13" s="1217"/>
      <c r="U13" s="1217"/>
      <c r="V13" s="1217"/>
      <c r="W13" s="1217" t="s">
        <v>445</v>
      </c>
    </row>
    <row r="14" spans="1:28" ht="14.25" customHeight="1">
      <c r="J14" s="497"/>
      <c r="K14" s="497"/>
      <c r="L14" s="1300" t="s">
        <v>90</v>
      </c>
      <c r="M14" s="1300" t="s">
        <v>602</v>
      </c>
      <c r="N14" s="628"/>
      <c r="O14" s="1301" t="s">
        <v>604</v>
      </c>
      <c r="P14" s="1302"/>
      <c r="Q14" s="1302"/>
      <c r="R14" s="1302"/>
      <c r="S14" s="1302"/>
      <c r="T14" s="1303"/>
      <c r="U14" s="1283" t="s">
        <v>338</v>
      </c>
      <c r="V14" s="1297" t="s">
        <v>273</v>
      </c>
      <c r="W14" s="1217"/>
    </row>
    <row r="15" spans="1:28" ht="14.25" customHeight="1">
      <c r="J15" s="497"/>
      <c r="K15" s="497"/>
      <c r="L15" s="1300"/>
      <c r="M15" s="1300"/>
      <c r="N15" s="629"/>
      <c r="O15" s="1306" t="s">
        <v>578</v>
      </c>
      <c r="P15" s="1304" t="s">
        <v>269</v>
      </c>
      <c r="Q15" s="1305"/>
      <c r="R15" s="1280" t="s">
        <v>615</v>
      </c>
      <c r="S15" s="1281"/>
      <c r="T15" s="1282"/>
      <c r="U15" s="1284"/>
      <c r="V15" s="1298"/>
      <c r="W15" s="1217"/>
    </row>
    <row r="16" spans="1:28" ht="33.75" customHeight="1">
      <c r="J16" s="497"/>
      <c r="K16" s="497"/>
      <c r="L16" s="1300"/>
      <c r="M16" s="1300"/>
      <c r="N16" s="630"/>
      <c r="O16" s="1307"/>
      <c r="P16" s="503" t="s">
        <v>579</v>
      </c>
      <c r="Q16" s="503" t="s">
        <v>6</v>
      </c>
      <c r="R16" s="504" t="s">
        <v>272</v>
      </c>
      <c r="S16" s="1295" t="s">
        <v>271</v>
      </c>
      <c r="T16" s="1296"/>
      <c r="U16" s="1285"/>
      <c r="V16" s="1299"/>
      <c r="W16" s="1217"/>
    </row>
    <row r="17" spans="1:28">
      <c r="J17" s="497"/>
      <c r="K17" s="536">
        <v>1</v>
      </c>
      <c r="L17" s="614" t="s">
        <v>91</v>
      </c>
      <c r="M17" s="614" t="s">
        <v>47</v>
      </c>
      <c r="N17" s="616" t="str">
        <f ca="1">OFFSET(N17,0,-1)</f>
        <v>2</v>
      </c>
      <c r="O17" s="615">
        <f ca="1">OFFSET(O17,0,-1)+1</f>
        <v>3</v>
      </c>
      <c r="P17" s="615">
        <f ca="1">OFFSET(P17,0,-1)+1</f>
        <v>4</v>
      </c>
      <c r="Q17" s="615">
        <f ca="1">OFFSET(Q17,0,-1)+1</f>
        <v>5</v>
      </c>
      <c r="R17" s="615">
        <f ca="1">OFFSET(R17,0,-1)+1</f>
        <v>6</v>
      </c>
      <c r="S17" s="1288">
        <f ca="1">OFFSET(S17,0,-1)+1</f>
        <v>7</v>
      </c>
      <c r="T17" s="1288"/>
      <c r="U17" s="615">
        <f ca="1">OFFSET(U17,0,-2)+1</f>
        <v>8</v>
      </c>
      <c r="V17" s="616">
        <f ca="1">OFFSET(V17,0,-1)</f>
        <v>8</v>
      </c>
      <c r="W17" s="615">
        <f ca="1">OFFSET(W17,0,-1)+1</f>
        <v>9</v>
      </c>
    </row>
    <row r="18" spans="1:28" ht="22.5">
      <c r="A18" s="1271">
        <v>1</v>
      </c>
      <c r="B18" s="793"/>
      <c r="C18" s="793"/>
      <c r="D18" s="793"/>
      <c r="E18" s="794"/>
      <c r="F18" s="795"/>
      <c r="G18" s="795"/>
      <c r="H18" s="795"/>
      <c r="I18" s="796"/>
      <c r="J18" s="791"/>
      <c r="K18" s="798"/>
      <c r="L18" s="560">
        <f>mergeValue(A18)</f>
        <v>1</v>
      </c>
      <c r="M18" s="608" t="s">
        <v>19</v>
      </c>
      <c r="N18" s="613"/>
      <c r="O18" s="1272"/>
      <c r="P18" s="1272"/>
      <c r="Q18" s="1272"/>
      <c r="R18" s="1272"/>
      <c r="S18" s="1272"/>
      <c r="T18" s="1272"/>
      <c r="U18" s="1272"/>
      <c r="V18" s="1272"/>
      <c r="W18" s="597" t="s">
        <v>718</v>
      </c>
      <c r="Y18" s="556"/>
      <c r="Z18" s="556" t="str">
        <f t="shared" ref="Z18:Z31" si="0">IF(M18="","",M18 )</f>
        <v>Наименование тарифа</v>
      </c>
      <c r="AA18" s="556"/>
      <c r="AB18" s="556"/>
    </row>
    <row r="19" spans="1:28" ht="22.5">
      <c r="A19" s="1271"/>
      <c r="B19" s="1271">
        <v>1</v>
      </c>
      <c r="C19" s="793"/>
      <c r="D19" s="793"/>
      <c r="E19" s="795"/>
      <c r="F19" s="795"/>
      <c r="G19" s="795"/>
      <c r="H19" s="795"/>
      <c r="I19" s="790"/>
      <c r="J19" s="789"/>
      <c r="K19" s="792"/>
      <c r="L19" s="560" t="str">
        <f>mergeValue(A19) &amp;"."&amp; mergeValue(B19)</f>
        <v>1.1</v>
      </c>
      <c r="M19" s="514" t="s">
        <v>15</v>
      </c>
      <c r="N19" s="613"/>
      <c r="O19" s="1272"/>
      <c r="P19" s="1272"/>
      <c r="Q19" s="1272"/>
      <c r="R19" s="1272"/>
      <c r="S19" s="1272"/>
      <c r="T19" s="1272"/>
      <c r="U19" s="1272"/>
      <c r="V19" s="1272"/>
      <c r="W19" s="597" t="s">
        <v>459</v>
      </c>
      <c r="Y19" s="556"/>
      <c r="Z19" s="556" t="str">
        <f t="shared" si="0"/>
        <v>Территория действия тарифа</v>
      </c>
      <c r="AA19" s="556"/>
      <c r="AB19" s="556"/>
    </row>
    <row r="20" spans="1:28" ht="22.5">
      <c r="A20" s="1271"/>
      <c r="B20" s="1271"/>
      <c r="C20" s="1271">
        <v>1</v>
      </c>
      <c r="D20" s="793"/>
      <c r="E20" s="795"/>
      <c r="F20" s="795"/>
      <c r="G20" s="795"/>
      <c r="H20" s="795"/>
      <c r="I20" s="797"/>
      <c r="J20" s="789"/>
      <c r="K20" s="792"/>
      <c r="L20" s="560" t="str">
        <f>mergeValue(A20) &amp;"."&amp; mergeValue(B20)&amp;"."&amp; mergeValue(C20)</f>
        <v>1.1.1</v>
      </c>
      <c r="M20" s="515" t="s">
        <v>7</v>
      </c>
      <c r="N20" s="613"/>
      <c r="O20" s="1272"/>
      <c r="P20" s="1272"/>
      <c r="Q20" s="1272"/>
      <c r="R20" s="1272"/>
      <c r="S20" s="1272"/>
      <c r="T20" s="1272"/>
      <c r="U20" s="1272"/>
      <c r="V20" s="1272"/>
      <c r="W20" s="597" t="s">
        <v>600</v>
      </c>
      <c r="Y20" s="556"/>
      <c r="Z20" s="556" t="str">
        <f t="shared" si="0"/>
        <v xml:space="preserve">Наименование системы теплоснабжения </v>
      </c>
      <c r="AA20" s="556"/>
      <c r="AB20" s="556"/>
    </row>
    <row r="21" spans="1:28" ht="22.5">
      <c r="A21" s="1271"/>
      <c r="B21" s="1271"/>
      <c r="C21" s="1271"/>
      <c r="D21" s="1271">
        <v>1</v>
      </c>
      <c r="E21" s="795"/>
      <c r="F21" s="795"/>
      <c r="G21" s="795"/>
      <c r="H21" s="795"/>
      <c r="I21" s="797"/>
      <c r="J21" s="789"/>
      <c r="K21" s="792"/>
      <c r="L21" s="560" t="str">
        <f>mergeValue(A21) &amp;"."&amp; mergeValue(B21)&amp;"."&amp; mergeValue(C21)&amp;"."&amp; mergeValue(D21)</f>
        <v>1.1.1.1</v>
      </c>
      <c r="M21" s="516" t="s">
        <v>21</v>
      </c>
      <c r="N21" s="613"/>
      <c r="O21" s="1272"/>
      <c r="P21" s="1272"/>
      <c r="Q21" s="1272"/>
      <c r="R21" s="1272"/>
      <c r="S21" s="1272"/>
      <c r="T21" s="1272"/>
      <c r="U21" s="1272"/>
      <c r="V21" s="1272"/>
      <c r="W21" s="597" t="s">
        <v>601</v>
      </c>
      <c r="Y21" s="556"/>
      <c r="Z21" s="556" t="str">
        <f t="shared" si="0"/>
        <v xml:space="preserve">Источник тепловой энергии  </v>
      </c>
      <c r="AA21" s="556"/>
      <c r="AB21" s="556"/>
    </row>
    <row r="22" spans="1:28" ht="78.75">
      <c r="A22" s="1271"/>
      <c r="B22" s="1271"/>
      <c r="C22" s="1271"/>
      <c r="D22" s="1271"/>
      <c r="E22" s="1271">
        <v>1</v>
      </c>
      <c r="F22" s="795"/>
      <c r="G22" s="795"/>
      <c r="H22" s="793">
        <v>1</v>
      </c>
      <c r="I22" s="1271">
        <v>1</v>
      </c>
      <c r="J22" s="795"/>
      <c r="K22" s="800"/>
      <c r="L22" s="560" t="str">
        <f>mergeValue(A22) &amp;"."&amp; mergeValue(B22)&amp;"."&amp; mergeValue(C22)&amp;"."&amp; mergeValue(D22)&amp;"."&amp; mergeValue(E22)</f>
        <v>1.1.1.1.1</v>
      </c>
      <c r="M22" s="522" t="s">
        <v>8</v>
      </c>
      <c r="N22" s="613"/>
      <c r="O22" s="1273"/>
      <c r="P22" s="1273"/>
      <c r="Q22" s="1273"/>
      <c r="R22" s="1273"/>
      <c r="S22" s="1273"/>
      <c r="T22" s="1273"/>
      <c r="U22" s="1273"/>
      <c r="V22" s="1273"/>
      <c r="W22" s="597" t="s">
        <v>719</v>
      </c>
      <c r="Y22" s="556"/>
      <c r="Z22" s="556" t="str">
        <f t="shared" si="0"/>
        <v>Схема подключения теплопотребляющей установки к коллектору источника тепловой энергии</v>
      </c>
      <c r="AA22" s="556"/>
      <c r="AB22" s="556"/>
    </row>
    <row r="23" spans="1:28" ht="33.75">
      <c r="A23" s="1271"/>
      <c r="B23" s="1271"/>
      <c r="C23" s="1271"/>
      <c r="D23" s="1271"/>
      <c r="E23" s="1271"/>
      <c r="F23" s="1271">
        <v>1</v>
      </c>
      <c r="G23" s="793"/>
      <c r="H23" s="793"/>
      <c r="I23" s="1271"/>
      <c r="J23" s="1271">
        <v>1</v>
      </c>
      <c r="K23" s="801"/>
      <c r="L23" s="560" t="str">
        <f>mergeValue(A23) &amp;"."&amp; mergeValue(B23)&amp;"."&amp; mergeValue(C23)&amp;"."&amp; mergeValue(D23)&amp;"."&amp; mergeValue(E23)&amp;"."&amp; mergeValue(F23)</f>
        <v>1.1.1.1.1.1</v>
      </c>
      <c r="M23" s="523" t="s">
        <v>9</v>
      </c>
      <c r="N23" s="613"/>
      <c r="O23" s="1274"/>
      <c r="P23" s="1275"/>
      <c r="Q23" s="1275"/>
      <c r="R23" s="1275"/>
      <c r="S23" s="1275"/>
      <c r="T23" s="1275"/>
      <c r="U23" s="1275"/>
      <c r="V23" s="1276"/>
      <c r="W23" s="597" t="s">
        <v>720</v>
      </c>
      <c r="Y23" s="556"/>
      <c r="Z23" s="556" t="str">
        <f t="shared" si="0"/>
        <v>Группа потребителей</v>
      </c>
      <c r="AA23" s="556"/>
      <c r="AB23" s="556"/>
    </row>
    <row r="24" spans="1:28" ht="122.1" customHeight="1">
      <c r="A24" s="1271"/>
      <c r="B24" s="1271"/>
      <c r="C24" s="1271"/>
      <c r="D24" s="1271"/>
      <c r="E24" s="1271"/>
      <c r="F24" s="1271"/>
      <c r="G24" s="793">
        <v>1</v>
      </c>
      <c r="H24" s="793"/>
      <c r="I24" s="1271"/>
      <c r="J24" s="1271"/>
      <c r="K24" s="801">
        <v>1</v>
      </c>
      <c r="L24" s="560" t="str">
        <f>mergeValue(A24) &amp;"."&amp; mergeValue(B24)&amp;"."&amp; mergeValue(C24)&amp;"."&amp; mergeValue(D24)&amp;"."&amp; mergeValue(E24)&amp;"."&amp; mergeValue(F24)&amp;"."&amp; mergeValue(G24)</f>
        <v>1.1.1.1.1.1.1</v>
      </c>
      <c r="M24" s="1081"/>
      <c r="N24" s="613"/>
      <c r="O24" s="530"/>
      <c r="P24" s="530"/>
      <c r="Q24" s="1033"/>
      <c r="R24" s="1277"/>
      <c r="S24" s="1279" t="s">
        <v>82</v>
      </c>
      <c r="T24" s="1278"/>
      <c r="U24" s="1279" t="s">
        <v>83</v>
      </c>
      <c r="V24" s="530"/>
      <c r="W24" s="1289" t="s">
        <v>721</v>
      </c>
      <c r="X24" s="552" t="str">
        <f>strCheckDate(O25:V25)</f>
        <v/>
      </c>
      <c r="Y24" s="556"/>
      <c r="Z24" s="556" t="str">
        <f t="shared" si="0"/>
        <v/>
      </c>
      <c r="AA24" s="556"/>
      <c r="AB24" s="556"/>
    </row>
    <row r="25" spans="1:28" ht="11.25" hidden="1">
      <c r="A25" s="1271"/>
      <c r="B25" s="1271"/>
      <c r="C25" s="1271"/>
      <c r="D25" s="1271"/>
      <c r="E25" s="1271"/>
      <c r="F25" s="1271"/>
      <c r="G25" s="793"/>
      <c r="H25" s="793"/>
      <c r="I25" s="1271"/>
      <c r="J25" s="1271"/>
      <c r="K25" s="801"/>
      <c r="L25" s="567"/>
      <c r="M25" s="613"/>
      <c r="N25" s="613"/>
      <c r="O25" s="530"/>
      <c r="P25" s="530"/>
      <c r="Q25" s="551" t="str">
        <f>R24 &amp; "-" &amp; T24</f>
        <v>-</v>
      </c>
      <c r="R25" s="1278"/>
      <c r="S25" s="1279"/>
      <c r="T25" s="1278"/>
      <c r="U25" s="1279"/>
      <c r="V25" s="530"/>
      <c r="W25" s="1290"/>
      <c r="Y25" s="556"/>
      <c r="Z25" s="556" t="str">
        <f t="shared" si="0"/>
        <v/>
      </c>
      <c r="AA25" s="556"/>
      <c r="AB25" s="556"/>
    </row>
    <row r="26" spans="1:28" ht="15" customHeight="1">
      <c r="A26" s="1271"/>
      <c r="B26" s="1271"/>
      <c r="C26" s="1271"/>
      <c r="D26" s="1271"/>
      <c r="E26" s="1271"/>
      <c r="F26" s="1271"/>
      <c r="G26" s="795"/>
      <c r="H26" s="793"/>
      <c r="I26" s="1271"/>
      <c r="J26" s="1271"/>
      <c r="K26" s="800"/>
      <c r="L26" s="506"/>
      <c r="M26" s="525" t="s">
        <v>24</v>
      </c>
      <c r="N26" s="532"/>
      <c r="O26" s="532"/>
      <c r="P26" s="532"/>
      <c r="Q26" s="532"/>
      <c r="R26" s="532"/>
      <c r="S26" s="532"/>
      <c r="T26" s="532"/>
      <c r="U26" s="532"/>
      <c r="V26" s="528"/>
      <c r="W26" s="1291"/>
      <c r="Y26" s="556"/>
      <c r="Z26" s="556" t="str">
        <f t="shared" si="0"/>
        <v>Добавить вид теплоносителя (параметры теплоносителя)</v>
      </c>
      <c r="AA26" s="556"/>
      <c r="AB26" s="556"/>
    </row>
    <row r="27" spans="1:28" ht="15" customHeight="1">
      <c r="A27" s="1271"/>
      <c r="B27" s="1271"/>
      <c r="C27" s="1271"/>
      <c r="D27" s="1271"/>
      <c r="E27" s="1271"/>
      <c r="F27" s="795"/>
      <c r="G27" s="795"/>
      <c r="H27" s="793"/>
      <c r="I27" s="1271"/>
      <c r="J27" s="795"/>
      <c r="K27" s="800"/>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row>
    <row r="28" spans="1:28" ht="15" customHeight="1">
      <c r="A28" s="1271"/>
      <c r="B28" s="1271"/>
      <c r="C28" s="1271"/>
      <c r="D28" s="1271"/>
      <c r="E28" s="799"/>
      <c r="F28" s="795"/>
      <c r="G28" s="795"/>
      <c r="H28" s="795"/>
      <c r="I28" s="791"/>
      <c r="J28" s="788"/>
      <c r="K28" s="798"/>
      <c r="L28" s="506"/>
      <c r="M28" s="519" t="s">
        <v>11</v>
      </c>
      <c r="N28" s="532"/>
      <c r="O28" s="532"/>
      <c r="P28" s="532"/>
      <c r="Q28" s="532"/>
      <c r="R28" s="532"/>
      <c r="S28" s="532"/>
      <c r="T28" s="532"/>
      <c r="U28" s="531"/>
      <c r="V28" s="532"/>
      <c r="W28" s="632"/>
      <c r="Y28" s="556"/>
      <c r="Z28" s="556" t="str">
        <f t="shared" si="0"/>
        <v>Добавить схему подключения</v>
      </c>
      <c r="AA28" s="556"/>
      <c r="AB28" s="556"/>
    </row>
    <row r="29" spans="1:28" ht="15" customHeight="1">
      <c r="A29" s="1271"/>
      <c r="B29" s="1271"/>
      <c r="C29" s="1271"/>
      <c r="D29" s="799"/>
      <c r="E29" s="799"/>
      <c r="F29" s="795"/>
      <c r="G29" s="795"/>
      <c r="H29" s="795"/>
      <c r="I29" s="791"/>
      <c r="J29" s="788"/>
      <c r="K29" s="798"/>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row>
    <row r="30" spans="1:28" ht="15" customHeight="1">
      <c r="A30" s="1271"/>
      <c r="B30" s="1271"/>
      <c r="C30" s="799"/>
      <c r="D30" s="799"/>
      <c r="E30" s="799"/>
      <c r="F30" s="799"/>
      <c r="G30" s="804"/>
      <c r="H30" s="791"/>
      <c r="I30" s="802"/>
      <c r="J30" s="788"/>
      <c r="K30" s="803"/>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row>
    <row r="31" spans="1:28" ht="15" customHeight="1">
      <c r="A31" s="1271"/>
      <c r="B31" s="799"/>
      <c r="C31" s="799"/>
      <c r="D31" s="799"/>
      <c r="E31" s="799"/>
      <c r="F31" s="799"/>
      <c r="G31" s="804"/>
      <c r="H31" s="791"/>
      <c r="I31" s="791"/>
      <c r="J31" s="788"/>
      <c r="K31" s="798"/>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row>
    <row r="32" spans="1:28" s="490" customFormat="1" ht="15" customHeight="1">
      <c r="A32" s="787"/>
      <c r="B32" s="787"/>
      <c r="C32" s="787"/>
      <c r="D32" s="787"/>
      <c r="E32" s="787"/>
      <c r="F32" s="787"/>
      <c r="G32" s="787"/>
      <c r="H32" s="787"/>
      <c r="I32" s="787"/>
      <c r="J32" s="787"/>
      <c r="K32" s="787"/>
      <c r="L32" s="461"/>
      <c r="M32" s="533" t="s">
        <v>307</v>
      </c>
      <c r="N32" s="532"/>
      <c r="O32" s="532"/>
      <c r="P32" s="532"/>
      <c r="Q32" s="532"/>
      <c r="R32" s="532"/>
      <c r="S32" s="532"/>
      <c r="T32" s="532"/>
      <c r="U32" s="531"/>
      <c r="V32" s="532"/>
      <c r="W32" s="632"/>
      <c r="X32" s="554"/>
      <c r="Y32" s="554"/>
      <c r="Z32" s="554"/>
      <c r="AA32" s="554"/>
      <c r="AB32" s="554"/>
    </row>
    <row r="33" spans="1:28" ht="11.25">
      <c r="A33" s="491"/>
      <c r="B33" s="491"/>
      <c r="C33" s="491"/>
      <c r="D33" s="491"/>
      <c r="E33" s="491"/>
      <c r="F33" s="491"/>
      <c r="G33" s="491"/>
      <c r="H33" s="491"/>
      <c r="I33" s="491"/>
      <c r="J33" s="491"/>
      <c r="K33" s="491"/>
      <c r="X33" s="491"/>
      <c r="Y33" s="491"/>
      <c r="Z33" s="491"/>
      <c r="AA33" s="491"/>
      <c r="AB33" s="491"/>
    </row>
    <row r="34" spans="1:28" ht="89.25" customHeight="1">
      <c r="L34" s="1">
        <v>1</v>
      </c>
      <c r="M34" s="1264" t="s">
        <v>722</v>
      </c>
      <c r="N34" s="1264"/>
      <c r="O34" s="1264"/>
      <c r="P34" s="1264"/>
      <c r="Q34" s="1264"/>
      <c r="R34" s="1264"/>
      <c r="S34" s="1264"/>
      <c r="T34" s="1264"/>
      <c r="U34" s="1264"/>
      <c r="V34" s="1264"/>
      <c r="W34" s="1264"/>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47</v>
      </c>
    </row>
    <row r="2" spans="1:20" ht="22.5">
      <c r="F2" s="1265" t="s">
        <v>470</v>
      </c>
      <c r="G2" s="1266"/>
      <c r="H2" s="1267"/>
      <c r="I2" s="406"/>
    </row>
    <row r="3" spans="1:20" ht="3" customHeight="1"/>
    <row r="4" spans="1:20" s="182" customFormat="1" ht="11.25">
      <c r="A4" s="205"/>
      <c r="B4" s="205"/>
      <c r="C4" s="205"/>
      <c r="D4" s="205"/>
      <c r="F4" s="1217" t="s">
        <v>444</v>
      </c>
      <c r="G4" s="1217"/>
      <c r="H4" s="1217"/>
      <c r="I4" s="1268" t="s">
        <v>445</v>
      </c>
      <c r="J4" s="205"/>
      <c r="K4" s="205"/>
      <c r="L4" s="205"/>
      <c r="M4" s="205"/>
      <c r="N4" s="205"/>
      <c r="O4" s="205"/>
      <c r="P4" s="205"/>
      <c r="Q4" s="205"/>
      <c r="R4" s="205"/>
      <c r="S4" s="205"/>
      <c r="T4" s="205"/>
    </row>
    <row r="5" spans="1:20" s="182" customFormat="1" ht="11.25" customHeight="1">
      <c r="A5" s="205"/>
      <c r="B5" s="205"/>
      <c r="C5" s="205"/>
      <c r="D5" s="205"/>
      <c r="F5" s="298" t="s">
        <v>90</v>
      </c>
      <c r="G5" s="313" t="s">
        <v>447</v>
      </c>
      <c r="H5" s="297" t="s">
        <v>438</v>
      </c>
      <c r="I5" s="1268"/>
      <c r="J5" s="205"/>
      <c r="K5" s="205"/>
      <c r="L5" s="205"/>
      <c r="M5" s="205"/>
      <c r="N5" s="205"/>
      <c r="O5" s="205"/>
      <c r="P5" s="205"/>
      <c r="Q5" s="205"/>
      <c r="R5" s="205"/>
      <c r="S5" s="205"/>
      <c r="T5" s="205"/>
    </row>
    <row r="6" spans="1:20" s="182" customFormat="1" ht="12" customHeight="1">
      <c r="A6" s="205"/>
      <c r="B6" s="205"/>
      <c r="C6" s="205"/>
      <c r="D6" s="205"/>
      <c r="F6" s="299" t="s">
        <v>91</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471</v>
      </c>
      <c r="H7" s="296" t="str">
        <f>IF(dateCh="","",dateCh)</f>
        <v>29.04.2019</v>
      </c>
      <c r="I7" s="188" t="s">
        <v>472</v>
      </c>
      <c r="J7" s="311"/>
      <c r="K7" s="205"/>
      <c r="L7" s="205"/>
      <c r="M7" s="205"/>
      <c r="N7" s="205"/>
      <c r="O7" s="205"/>
      <c r="P7" s="205"/>
      <c r="Q7" s="205"/>
      <c r="R7" s="205"/>
      <c r="S7" s="205"/>
      <c r="T7" s="205"/>
    </row>
    <row r="8" spans="1:20" s="182" customFormat="1" ht="45">
      <c r="A8" s="1269">
        <v>1</v>
      </c>
      <c r="B8" s="205"/>
      <c r="C8" s="205"/>
      <c r="D8" s="205"/>
      <c r="F8" s="312" t="str">
        <f>"2." &amp;mergeValue(A8)</f>
        <v>2.1</v>
      </c>
      <c r="G8" s="388" t="s">
        <v>473</v>
      </c>
      <c r="H8" s="296" t="str">
        <f>IF('Перечень тарифов'!R21="","наименование отсутствует","" &amp; 'Перечень тарифов'!R21 &amp; "")</f>
        <v>наименование отсутствует</v>
      </c>
      <c r="I8" s="188" t="s">
        <v>568</v>
      </c>
      <c r="J8" s="311"/>
      <c r="K8" s="205"/>
      <c r="L8" s="205"/>
      <c r="M8" s="205"/>
      <c r="N8" s="205"/>
      <c r="O8" s="205"/>
      <c r="P8" s="205"/>
      <c r="Q8" s="205"/>
      <c r="R8" s="205"/>
      <c r="S8" s="205"/>
      <c r="T8" s="205"/>
    </row>
    <row r="9" spans="1:20" s="182" customFormat="1" ht="22.5">
      <c r="A9" s="1269"/>
      <c r="B9" s="205"/>
      <c r="C9" s="205"/>
      <c r="D9" s="205"/>
      <c r="F9" s="312" t="str">
        <f>"3." &amp;mergeValue(A9)</f>
        <v>3.1</v>
      </c>
      <c r="G9" s="388" t="s">
        <v>474</v>
      </c>
      <c r="H9" s="296" t="str">
        <f>IF('Перечень тарифов'!F21="","наименование отсутствует","" &amp; 'Перечень тарифов'!F21 &amp; "")</f>
        <v>Передача. Тепловая энергия</v>
      </c>
      <c r="I9" s="188" t="s">
        <v>566</v>
      </c>
      <c r="J9" s="311"/>
      <c r="K9" s="205"/>
      <c r="L9" s="205"/>
      <c r="M9" s="205"/>
      <c r="N9" s="205"/>
      <c r="O9" s="205"/>
      <c r="P9" s="205"/>
      <c r="Q9" s="205"/>
      <c r="R9" s="205"/>
      <c r="S9" s="205"/>
      <c r="T9" s="205"/>
    </row>
    <row r="10" spans="1:20" s="182" customFormat="1" ht="22.5">
      <c r="A10" s="1269"/>
      <c r="B10" s="205"/>
      <c r="C10" s="205"/>
      <c r="D10" s="205"/>
      <c r="F10" s="312" t="str">
        <f>"4."&amp;mergeValue(A10)</f>
        <v>4.1</v>
      </c>
      <c r="G10" s="388" t="s">
        <v>475</v>
      </c>
      <c r="H10" s="297" t="s">
        <v>448</v>
      </c>
      <c r="I10" s="188"/>
      <c r="J10" s="311"/>
      <c r="K10" s="205"/>
      <c r="L10" s="205"/>
      <c r="M10" s="205"/>
      <c r="N10" s="205"/>
      <c r="O10" s="205"/>
      <c r="P10" s="205"/>
      <c r="Q10" s="205"/>
      <c r="R10" s="205"/>
      <c r="S10" s="205"/>
      <c r="T10" s="205"/>
    </row>
    <row r="11" spans="1:20" s="182" customFormat="1" ht="18.75">
      <c r="A11" s="1269"/>
      <c r="B11" s="1269">
        <v>1</v>
      </c>
      <c r="C11" s="320"/>
      <c r="D11" s="320"/>
      <c r="F11" s="312" t="str">
        <f>"4."&amp;mergeValue(A11) &amp;"."&amp;mergeValue(B11)</f>
        <v>4.1.1</v>
      </c>
      <c r="G11" s="303" t="s">
        <v>570</v>
      </c>
      <c r="H11" s="296" t="str">
        <f>IF(region_name="","",region_name)</f>
        <v>Ростовская область</v>
      </c>
      <c r="I11" s="188" t="s">
        <v>478</v>
      </c>
      <c r="J11" s="311"/>
      <c r="K11" s="205"/>
      <c r="L11" s="205"/>
      <c r="M11" s="205"/>
      <c r="N11" s="205"/>
      <c r="O11" s="205"/>
      <c r="P11" s="205"/>
      <c r="Q11" s="205"/>
      <c r="R11" s="205"/>
      <c r="S11" s="205"/>
      <c r="T11" s="205"/>
    </row>
    <row r="12" spans="1:20" s="182" customFormat="1" ht="22.5">
      <c r="A12" s="1269"/>
      <c r="B12" s="1269"/>
      <c r="C12" s="1269">
        <v>1</v>
      </c>
      <c r="D12" s="320"/>
      <c r="F12" s="312" t="str">
        <f>"4."&amp;mergeValue(A12) &amp;"."&amp;mergeValue(B12)&amp;"."&amp;mergeValue(C12)</f>
        <v>4.1.1.1</v>
      </c>
      <c r="G12" s="317" t="s">
        <v>476</v>
      </c>
      <c r="H12" s="296" t="str">
        <f>IF(Территории!H13="","","" &amp; Территории!H13 &amp; "")</f>
        <v>Город Волгодонск</v>
      </c>
      <c r="I12" s="188" t="s">
        <v>479</v>
      </c>
      <c r="J12" s="311"/>
      <c r="K12" s="205"/>
      <c r="L12" s="205"/>
      <c r="M12" s="205"/>
      <c r="N12" s="205"/>
      <c r="O12" s="205"/>
      <c r="P12" s="205"/>
      <c r="Q12" s="205"/>
      <c r="R12" s="205"/>
      <c r="S12" s="205"/>
      <c r="T12" s="205"/>
    </row>
    <row r="13" spans="1:20" s="182" customFormat="1" ht="56.25">
      <c r="A13" s="1269"/>
      <c r="B13" s="1269"/>
      <c r="C13" s="1269"/>
      <c r="D13" s="320">
        <v>1</v>
      </c>
      <c r="F13" s="312" t="str">
        <f>"4."&amp;mergeValue(A13) &amp;"."&amp;mergeValue(B13)&amp;"."&amp;mergeValue(C13)&amp;"."&amp;mergeValue(D13)</f>
        <v>4.1.1.1.1</v>
      </c>
      <c r="G13" s="391" t="s">
        <v>477</v>
      </c>
      <c r="H13" s="296" t="str">
        <f>IF(Территории!R14="","","" &amp; Территории!R14 &amp; "")</f>
        <v>Город Волгодонск (60712000)</v>
      </c>
      <c r="I13" s="1176" t="s">
        <v>569</v>
      </c>
      <c r="J13" s="311"/>
      <c r="K13" s="205"/>
      <c r="L13" s="205"/>
      <c r="M13" s="205"/>
      <c r="N13" s="205"/>
      <c r="O13" s="205"/>
      <c r="P13" s="205"/>
      <c r="Q13" s="205"/>
      <c r="R13" s="205"/>
      <c r="S13" s="205"/>
      <c r="T13" s="205"/>
    </row>
    <row r="14" spans="1:20" s="305" customFormat="1" ht="3" customHeight="1">
      <c r="A14" s="306"/>
      <c r="B14" s="306"/>
      <c r="C14" s="306"/>
      <c r="D14" s="306"/>
      <c r="F14" s="321"/>
      <c r="G14" s="322"/>
      <c r="H14" s="323"/>
      <c r="I14" s="324"/>
      <c r="J14" s="306"/>
      <c r="K14" s="306"/>
      <c r="L14" s="306"/>
      <c r="M14" s="306"/>
      <c r="N14" s="306"/>
      <c r="O14" s="306"/>
      <c r="P14" s="306"/>
      <c r="Q14" s="306"/>
      <c r="R14" s="306"/>
      <c r="S14" s="306"/>
      <c r="T14" s="306"/>
    </row>
    <row r="15" spans="1:20" s="305" customFormat="1" ht="15" customHeight="1">
      <c r="A15" s="306"/>
      <c r="B15" s="306"/>
      <c r="C15" s="306"/>
      <c r="D15" s="306"/>
      <c r="F15" s="304"/>
      <c r="G15" s="1264" t="s">
        <v>571</v>
      </c>
      <c r="H15" s="1264"/>
      <c r="I15" s="217"/>
      <c r="J15" s="306"/>
      <c r="K15" s="306"/>
      <c r="L15" s="306"/>
      <c r="M15" s="306"/>
      <c r="N15" s="306"/>
      <c r="O15" s="306"/>
      <c r="P15" s="306"/>
      <c r="Q15" s="306"/>
      <c r="R15" s="306"/>
      <c r="S15" s="306"/>
      <c r="T15" s="30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799</vt:i4>
      </vt:variant>
    </vt:vector>
  </HeadingPairs>
  <TitlesOfParts>
    <vt:vector size="813" baseType="lpstr">
      <vt:lpstr>Инструкция</vt:lpstr>
      <vt:lpstr>Титульный</vt:lpstr>
      <vt:lpstr>Территории</vt:lpstr>
      <vt:lpstr>Перечень тарифов</vt:lpstr>
      <vt:lpstr>Форма 1.0.1 | Т-ТЭ | ТСО</vt:lpstr>
      <vt:lpstr>Форма 4.10.2 | Т-ТЭ | ТСО</vt:lpstr>
      <vt:lpstr>Форма 1.0.1 | Т-ТН</vt:lpstr>
      <vt:lpstr>Форма 4.10.3 | Т-ТН</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add_CS_List05_6</vt:lpstr>
      <vt:lpstr>add_CS_List05_7</vt:lpstr>
      <vt:lpstr>add_CS_List05_8</vt:lpstr>
      <vt:lpstr>add_CS_List05_9</vt:lpstr>
      <vt:lpstr>add_CT_1</vt:lpstr>
      <vt:lpstr>add_CT_10</vt:lpstr>
      <vt:lpstr>add_CT_13</vt:lpstr>
      <vt:lpstr>add_CT_3</vt:lpstr>
      <vt:lpstr>add_CT_3_i</vt:lpstr>
      <vt:lpstr>add_CT_6</vt:lpstr>
      <vt:lpstr>add_CT_7</vt:lpstr>
      <vt:lpstr>add_CT_8</vt:lpstr>
      <vt:lpstr>add_CT_9</vt:lpstr>
      <vt:lpstr>add_MO_1</vt:lpstr>
      <vt:lpstr>add_MO_10</vt:lpstr>
      <vt:lpstr>add_MO_13</vt:lpstr>
      <vt:lpstr>add_MO_3</vt:lpstr>
      <vt:lpstr>add_MO_3_i</vt:lpstr>
      <vt:lpstr>add_MO_6</vt:lpstr>
      <vt:lpstr>add_MO_7</vt:lpstr>
      <vt:lpstr>add_MO_8</vt:lpstr>
      <vt:lpstr>add_MO_9</vt:lpstr>
      <vt:lpstr>add_MO_List05_1</vt:lpstr>
      <vt:lpstr>add_MO_List05_10</vt:lpstr>
      <vt:lpstr>add_MO_List05_13</vt:lpstr>
      <vt:lpstr>add_MO_List05_3</vt:lpstr>
      <vt:lpstr>add_MO_List05_3_i</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add_TER_List05_6</vt:lpstr>
      <vt:lpstr>add_TER_List05_7</vt:lpstr>
      <vt:lpstr>add_TER_List05_8</vt:lpstr>
      <vt:lpstr>add_TER_List05_9</vt:lpstr>
      <vt:lpstr>add_Warm_1</vt:lpstr>
      <vt:lpstr>add_Warm_10</vt:lpstr>
      <vt:lpstr>add_Warm_13</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nataliya.liziakina</cp:lastModifiedBy>
  <cp:lastPrinted>2013-08-29T08:11:20Z</cp:lastPrinted>
  <dcterms:created xsi:type="dcterms:W3CDTF">2004-05-21T07:18:45Z</dcterms:created>
  <dcterms:modified xsi:type="dcterms:W3CDTF">2019-04-29T13:27:25Z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